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 ORÇAMENTÁRIA" sheetId="1" state="visible" r:id="rId2"/>
    <sheet name="RESUMO" sheetId="2" state="visible" r:id="rId3"/>
    <sheet name="MAPA DE COTAÇÃO" sheetId="3" state="visible" r:id="rId4"/>
    <sheet name="ENCARGOS SOCIAIS" sheetId="4" state="visible" r:id="rId5"/>
    <sheet name="CRONOGRAMA" sheetId="5" state="visible" r:id="rId6"/>
    <sheet name="BDI - Aliquota ISSQN - 5,0%" sheetId="6" state="visible" r:id="rId7"/>
    <sheet name="Composições" sheetId="7" state="visible" r:id="rId8"/>
    <sheet name="Referência Composição" sheetId="8" state="visible" r:id="rId9"/>
  </sheets>
  <definedNames>
    <definedName function="false" hidden="false" localSheetId="5" name="_xlnm.Print_Area" vbProcedure="false">'BDI - Aliquota ISSQN - 5,0%'!$B$2:$D$35</definedName>
    <definedName function="false" hidden="false" localSheetId="6" name="_xlnm.Print_Area" vbProcedure="false">Composições!$A$1:$K$585</definedName>
    <definedName function="false" hidden="false" localSheetId="4" name="_xlnm.Print_Area" vbProcedure="false">CRONOGRAMA!$A$1:$X$32</definedName>
    <definedName function="false" hidden="false" localSheetId="3" name="_xlnm.Print_Area" vbProcedure="false">'ENCARGOS SOCIAIS'!$B$2:$E$39</definedName>
    <definedName function="false" hidden="false" localSheetId="2" name="_xlnm.Print_Area" vbProcedure="false">'MAPA DE COTAÇÃO'!$A$1:$J$47</definedName>
    <definedName function="false" hidden="false" localSheetId="2" name="_xlnm.Print_Titles" vbProcedure="false">'MAPA DE COTAÇÃO'!$24:$25</definedName>
    <definedName function="false" hidden="false" localSheetId="0" name="_xlnm.Print_Area" vbProcedure="false">'PLANILHA ORÇAMENTÁRIA'!$A$1:$I$293</definedName>
    <definedName function="false" hidden="false" localSheetId="0" name="_xlnm.Print_Titles" vbProcedure="false">'PLANILHA ORÇAMENTÁRIA'!$1:$6</definedName>
    <definedName function="false" hidden="false" localSheetId="7" name="_xlnm.Print_Area" vbProcedure="false">'Referência Composição'!$A$1:$C$261</definedName>
    <definedName function="false" hidden="false" localSheetId="1" name="_xlnm.Print_Area" vbProcedure="false">RESUMO!$A$1:$D$33</definedName>
    <definedName function="false" hidden="false" localSheetId="0" name="_xlnm.Print_Titles" vbProcedure="false">'PLANILHA ORÇAMENTÁRIA'!$1:$6</definedName>
    <definedName function="false" hidden="false" localSheetId="2" name="_xlnm.Print_Titles" vbProcedure="false">'MAPA DE COTAÇÃO'!$24:$25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<sst xmlns="http://schemas.openxmlformats.org/spreadsheetml/2006/main" count="6504" uniqueCount="1948">
  <si>
    <t xml:space="preserve">Descrição do Orçamento</t>
  </si>
  <si>
    <t xml:space="preserve">B.D.I.</t>
  </si>
  <si>
    <t xml:space="preserve">Encargos Sociais</t>
  </si>
  <si>
    <t xml:space="preserve">Construção da Rede de Frio - Escritório Regional de Saúde de Alta Floresta</t>
  </si>
  <si>
    <t xml:space="preserve"> Desonerada</t>
  </si>
  <si>
    <t xml:space="preserve">Município</t>
  </si>
  <si>
    <t xml:space="preserve">Alta Floresta-MT</t>
  </si>
  <si>
    <t xml:space="preserve">Bancos Utilizados</t>
  </si>
  <si>
    <t xml:space="preserve">Endereço</t>
  </si>
  <si>
    <t xml:space="preserve">Av. Perimental Rogério Silva, Lote Urbano LP 04-C, Centro</t>
  </si>
  <si>
    <t xml:space="preserve">SINAPI-MT - 06/2018</t>
  </si>
  <si>
    <t xml:space="preserve">Planilha Orçamentária 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</si>
  <si>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</si>
  <si>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</si>
  <si>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</si>
  <si>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</si>
  <si>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</si>
  <si>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</si>
  <si>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</si>
  <si>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</si>
  <si>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</si>
  <si>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1</t>
  </si>
  <si>
    <t xml:space="preserve">ADMINISTRAÇÃO DE OBRA</t>
  </si>
  <si>
    <t xml:space="preserve">1.1</t>
  </si>
  <si>
    <t xml:space="preserve">SES0049</t>
  </si>
  <si>
    <t xml:space="preserve">Próprio</t>
  </si>
  <si>
    <t xml:space="preserve">ADMINISTRAÇÃO DE OBRA REDE DE FRIOS</t>
  </si>
  <si>
    <t xml:space="preserve">UND</t>
  </si>
  <si>
    <t xml:space="preserve">2</t>
  </si>
  <si>
    <t xml:space="preserve">SERVIÇOS TÉCNICOS</t>
  </si>
  <si>
    <t xml:space="preserve">2.1</t>
  </si>
  <si>
    <t xml:space="preserve">SDC04122</t>
  </si>
  <si>
    <t xml:space="preserve">EXECUÇÃO DE SONDAGEM À PERCUSSÃO SPT - REGIÃO DE ALTA FLORESTA</t>
  </si>
  <si>
    <t xml:space="preserve">UN</t>
  </si>
  <si>
    <t xml:space="preserve">INSTALAÇÕES PROVISÓRIAS</t>
  </si>
  <si>
    <t xml:space="preserve">3.1</t>
  </si>
  <si>
    <t xml:space="preserve">74209/001</t>
  </si>
  <si>
    <t xml:space="preserve">SINAPI</t>
  </si>
  <si>
    <t xml:space="preserve">PLACA DE OBRA EM CHAPA DE ACO GALVANIZADO</t>
  </si>
  <si>
    <t xml:space="preserve">m²</t>
  </si>
  <si>
    <t xml:space="preserve">3.2</t>
  </si>
  <si>
    <t xml:space="preserve">93207</t>
  </si>
  <si>
    <t xml:space="preserve">EXECUÇÃO DE ESCRITÓRIO EM CANTEIRO DE OBRA EM CHAPA DE MADEIRA COMPENSADA, NÃO INCLUSO MOBILIÁRIO E EQUIPAMENTOS. AF_02/2016</t>
  </si>
  <si>
    <t xml:space="preserve">3.3</t>
  </si>
  <si>
    <t xml:space="preserve">SDC05002</t>
  </si>
  <si>
    <t xml:space="preserve">LOCAÇÃO DE CONTAINER 2,30 X 4,30 M, ALT. 2,50 M, PARA SANITARIO, COM 3 BACIAS, 4 CHUVEIROS, 1 LAVATORIO E 1 MICTORIO</t>
  </si>
  <si>
    <t xml:space="preserve">MÊS</t>
  </si>
  <si>
    <t xml:space="preserve">3.4</t>
  </si>
  <si>
    <t xml:space="preserve">93208</t>
  </si>
  <si>
    <t xml:space="preserve">EXECUÇÃO DE ALMOXARIFADO EM CANTEIRO DE OBRA EM CHAPA DE MADEIRA COMPENSADA, INCLUSO PRATELEIRAS. AF_02/2016</t>
  </si>
  <si>
    <t xml:space="preserve">3.5</t>
  </si>
  <si>
    <t xml:space="preserve">93210</t>
  </si>
  <si>
    <t xml:space="preserve">EXECUÇÃO DE REFEITÓRIO EM CANTEIRO DE OBRA EM CHAPA DE MADEIRA COMPENSADA, NÃO INCLUSO MOBILIÁRIO E EQUIPAMENTOS. AF_02/2016</t>
  </si>
  <si>
    <t xml:space="preserve">3.6</t>
  </si>
  <si>
    <t xml:space="preserve">73992/001</t>
  </si>
  <si>
    <t xml:space="preserve">LOCACAO CONVENCIONAL DE OBRA, ATRAVÉS DE GABARITO DE TABUAS CORRIDAS PONTALETADAS A CADA 1,50M, SEM REAPROVEITAMENTO</t>
  </si>
  <si>
    <t xml:space="preserve">3.7</t>
  </si>
  <si>
    <t xml:space="preserve">SDC05008</t>
  </si>
  <si>
    <t xml:space="preserve">ENTRADA PROVISORIA DE ENERGIA ELETRICA AEREA TRIFASICA 40A EM POSTE DE CONCRETO</t>
  </si>
  <si>
    <t xml:space="preserve">3.8</t>
  </si>
  <si>
    <t xml:space="preserve">SDC05004</t>
  </si>
  <si>
    <t xml:space="preserve">LIGAÇÃO PROVISÓRIA DE ÁGUA E SANITÁRIO</t>
  </si>
  <si>
    <t xml:space="preserve">3.9</t>
  </si>
  <si>
    <t xml:space="preserve">98459</t>
  </si>
  <si>
    <t xml:space="preserve">TAPUME COM TELHA METÁLICA. AF_05/2018</t>
  </si>
  <si>
    <t xml:space="preserve">MÁQUINAS E FERRAMENTAS</t>
  </si>
  <si>
    <t xml:space="preserve">4.1</t>
  </si>
  <si>
    <t xml:space="preserve">SDC01295</t>
  </si>
  <si>
    <t xml:space="preserve">LOCAÇÃO DE ANDAIME METALICO TUBULAR INCLUSIVE MONTAGEM E DESMONTAGEM</t>
  </si>
  <si>
    <t xml:space="preserve">M/MÊS</t>
  </si>
  <si>
    <t xml:space="preserve">LIMPEZA DA OBRA</t>
  </si>
  <si>
    <t xml:space="preserve">5.1</t>
  </si>
  <si>
    <t xml:space="preserve">72897</t>
  </si>
  <si>
    <t xml:space="preserve">CARGA MANUAL DE ENTULHO EM CAMINHAO BASCULANTE 6 M3</t>
  </si>
  <si>
    <t xml:space="preserve">m³</t>
  </si>
  <si>
    <t xml:space="preserve">5.2</t>
  </si>
  <si>
    <t xml:space="preserve">97914</t>
  </si>
  <si>
    <t xml:space="preserve">TRANSPORTE COM CAMINHÃO BASCULANTE DE 6 M3, EM VIA URBANA PAVIMENTADA, DMT ATÉ 30 KM (UNIDADE: M3XKM). AF_01/2018</t>
  </si>
  <si>
    <t xml:space="preserve">M3XKM</t>
  </si>
  <si>
    <t xml:space="preserve">MOVIMENTAÇÃO DE TERRA</t>
  </si>
  <si>
    <t xml:space="preserve">6.1</t>
  </si>
  <si>
    <t xml:space="preserve">96521</t>
  </si>
  <si>
    <t xml:space="preserve">ESCAVAÇÃO MECANIZADA PARA BLOCO DE COROAMENTO OU SAPATA, COM PREVISÃO DE FÔRMA, COM RETROESCAVADEIRA. AF_06/2017</t>
  </si>
  <si>
    <t xml:space="preserve">6.2</t>
  </si>
  <si>
    <t xml:space="preserve">96525</t>
  </si>
  <si>
    <t xml:space="preserve">ESCAVAÇÃO MECANIZADA PARA VIGA BALDRAME, COM PREVISÃO DE FÔRMA, COM MINI-ESCAVADEIRA. AF_06/2017</t>
  </si>
  <si>
    <t xml:space="preserve">6.3</t>
  </si>
  <si>
    <t xml:space="preserve">93382</t>
  </si>
  <si>
    <t xml:space="preserve">REATERRO MANUAL DE VALAS COM COMPACTAÇÃO MECANIZADA. AF_04/2016</t>
  </si>
  <si>
    <t xml:space="preserve">6.4</t>
  </si>
  <si>
    <t xml:space="preserve">SDC01021</t>
  </si>
  <si>
    <t xml:space="preserve">AQUISIÇÃO DE MATERIAL PARA ATERRO</t>
  </si>
  <si>
    <t xml:space="preserve">6.5</t>
  </si>
  <si>
    <t xml:space="preserve">SDC01200</t>
  </si>
  <si>
    <t xml:space="preserve">REGULARIZAÇÃO E COMPACTAÇÃO DE TERRENO MANUAL, COM SOQUETE</t>
  </si>
  <si>
    <t xml:space="preserve">M²</t>
  </si>
  <si>
    <t xml:space="preserve">INFRA-ESTRUTURA</t>
  </si>
  <si>
    <t xml:space="preserve">7.1</t>
  </si>
  <si>
    <t xml:space="preserve">90808</t>
  </si>
  <si>
    <t xml:space="preserve">ESTACA HÉLICE CONTÍNUA, DIÂMETRO DE 30 CM, COMPRIMENTO TOTAL ATÉ 15 M, PERFURATRIZ COM TORQUE DE 170 KN.M (EXCLUSIVE MOBILIZAÇÃO E DESMOBILIZAÇÃO). AF_02/2015</t>
  </si>
  <si>
    <t xml:space="preserve">M</t>
  </si>
  <si>
    <t xml:space="preserve">7.2</t>
  </si>
  <si>
    <t xml:space="preserve">95445</t>
  </si>
  <si>
    <t xml:space="preserve">CORTE E DOBRA DE AÇO CA-60, DIÂMETRO DE 5,0 MM, UTILIZADO EM ESTRIBO CONTÍNUO HELICOIDAL. AF_10/2016</t>
  </si>
  <si>
    <t xml:space="preserve">KG</t>
  </si>
  <si>
    <t xml:space="preserve">7.3</t>
  </si>
  <si>
    <t xml:space="preserve">92793</t>
  </si>
  <si>
    <t xml:space="preserve">CORTE E DOBRA DE AÇO CA-50, DIÂMETRO DE 8,0 MM, UTILIZADO EM ESTRUTURAS DIVERSAS, EXCETO LAJES. AF_12/2015</t>
  </si>
  <si>
    <t xml:space="preserve">7.4</t>
  </si>
  <si>
    <t xml:space="preserve">94097</t>
  </si>
  <si>
    <t xml:space="preserve">PREPARO DE FUNDO DE VALA COM LARGURA MENOR QUE 1,5 M, EM LOCAL COM NÍVEL BAIXO DE INTERFERÊNCIA. AF_06/2016</t>
  </si>
  <si>
    <t xml:space="preserve">7.5</t>
  </si>
  <si>
    <t xml:space="preserve">95241</t>
  </si>
  <si>
    <t xml:space="preserve">LASTRO DE CONCRETO MAGRO, APLICADO EM PISOS OU RADIERS, ESPESSURA DE 5 CM. AF_07/2016</t>
  </si>
  <si>
    <t xml:space="preserve">7.6</t>
  </si>
  <si>
    <t xml:space="preserve">96531</t>
  </si>
  <si>
    <t xml:space="preserve">FABRICAÇÃO, MONTAGEM E DESMONTAGEM DE FÔRMA PARA BLOCO DE COROAMENTO, EM MADEIRA SERRADA, E=25 MM, 2 UTILIZAÇÕES. AF_06/2017</t>
  </si>
  <si>
    <t xml:space="preserve">7.7</t>
  </si>
  <si>
    <t xml:space="preserve">96533</t>
  </si>
  <si>
    <t xml:space="preserve">FABRICAÇÃO, MONTAGEM E DESMONTAGEM DE FÔRMA PARA VIGA BALDRAME, EM MADEIRA SERRADA, E=25 MM, 2 UTILIZAÇÕES. AF_06/2017</t>
  </si>
  <si>
    <t xml:space="preserve">7.8</t>
  </si>
  <si>
    <t xml:space="preserve">96543</t>
  </si>
  <si>
    <t xml:space="preserve">ARMAÇÃO DE BLOCO, VIGA BALDRAME E SAPATA UTILIZANDO AÇO CA-60 DE 5 MM - MONTAGEM. AF_06/2017</t>
  </si>
  <si>
    <t xml:space="preserve">7.9</t>
  </si>
  <si>
    <t xml:space="preserve">96544</t>
  </si>
  <si>
    <t xml:space="preserve">ARMAÇÃO DE BLOCO, VIGA BALDRAME OU SAPATA UTILIZANDO AÇO CA-50 DE 6,3 MM - MONTAGEM. AF_06/2017</t>
  </si>
  <si>
    <t xml:space="preserve">7.10</t>
  </si>
  <si>
    <t xml:space="preserve">96545</t>
  </si>
  <si>
    <t xml:space="preserve">ARMAÇÃO DE BLOCO, VIGA BALDRAME OU SAPATA UTILIZANDO AÇO CA-50 DE 8 MM - MONTAGEM. AF_06/2017</t>
  </si>
  <si>
    <t xml:space="preserve">7.11</t>
  </si>
  <si>
    <t xml:space="preserve">96546</t>
  </si>
  <si>
    <t xml:space="preserve">ARMAÇÃO DE BLOCO, VIGA BALDRAME OU SAPATA UTILIZANDO AÇO CA-50 DE 10 MM - MONTAGEM. AF_06/2017</t>
  </si>
  <si>
    <t xml:space="preserve">7.12</t>
  </si>
  <si>
    <t xml:space="preserve">96547</t>
  </si>
  <si>
    <t xml:space="preserve">ARMAÇÃO DE BLOCO, VIGA BALDRAME OU SAPATA UTILIZANDO AÇO CA-50 DE 12,5 MM - MONTAGEM. AF_06/2017</t>
  </si>
  <si>
    <t xml:space="preserve">7.13</t>
  </si>
  <si>
    <t xml:space="preserve">SDC01198</t>
  </si>
  <si>
    <t xml:space="preserve">CONCRETO USINADO BOMBEAVEL, CLASSE DE RESISTENCIA C25, COM BRITA 0 E 1, SLUMP = 100 +/- 20 MM, BOMBEADO, LANÇADO E ADENSADO EM ESTRUTURA.</t>
  </si>
  <si>
    <t xml:space="preserve">7.14</t>
  </si>
  <si>
    <t xml:space="preserve">74106/001</t>
  </si>
  <si>
    <t xml:space="preserve">IMPERMEABILIZACAO DE ESTRUTURAS ENTERRADAS, COM TINTA ASFALTICA, DUAS DEMAOS.</t>
  </si>
  <si>
    <t xml:space="preserve">SUPER-ESTRUTURA</t>
  </si>
  <si>
    <t xml:space="preserve">8.1</t>
  </si>
  <si>
    <t xml:space="preserve">VIGAS E PILARES</t>
  </si>
  <si>
    <t xml:space="preserve">8.1.1</t>
  </si>
  <si>
    <t xml:space="preserve">92269</t>
  </si>
  <si>
    <t xml:space="preserve">FABRICAÇÃO DE FÔRMA PARA PILARES E ESTRUTURAS SIMILARES, EM MADEIRA SERRADA, E=25 MM. AF_12/2015</t>
  </si>
  <si>
    <t xml:space="preserve">8.1.2</t>
  </si>
  <si>
    <t xml:space="preserve">92270</t>
  </si>
  <si>
    <t xml:space="preserve">FABRICAÇÃO DE FÔRMA PARA VIGAS, COM MADEIRA SERRADA, E = 25 MM. AF_12/2015</t>
  </si>
  <si>
    <t xml:space="preserve">8.1.3</t>
  </si>
  <si>
    <t xml:space="preserve">92775</t>
  </si>
  <si>
    <t xml:space="preserve">ARMAÇÃO DE PILAR OU VIGA DE UMA ESTRUTURA CONVENCIONAL DE CONCRETO ARMADO EM UMA EDIFICAÇÃO TÉRREA OU SOBRADO UTILIZANDO AÇO CA-60 DE 5,0 MM - MONTAGEM. AF_12/2015</t>
  </si>
  <si>
    <t xml:space="preserve">8.1.4</t>
  </si>
  <si>
    <t xml:space="preserve">92776</t>
  </si>
  <si>
    <t xml:space="preserve">ARMAÇÃO DE PILAR OU VIGA DE UMA ESTRUTURA CONVENCIONAL DE CONCRETO ARMADO EM UMA EDIFICAÇÃO TÉRREA OU SOBRADO UTILIZANDO AÇO CA-50 DE 6,3 MM - MONTAGEM. AF_12/2015</t>
  </si>
  <si>
    <t xml:space="preserve">8.1.5</t>
  </si>
  <si>
    <t xml:space="preserve">92777</t>
  </si>
  <si>
    <t xml:space="preserve">ARMAÇÃO DE PILAR OU VIGA DE UMA ESTRUTURA CONVENCIONAL DE CONCRETO ARMADO EM UMA EDIFICAÇÃO TÉRREA OU SOBRADO UTILIZANDO AÇO CA-50 DE 8,0 MM - MONTAGEM. AF_12/2015</t>
  </si>
  <si>
    <t xml:space="preserve">8.1.6</t>
  </si>
  <si>
    <t xml:space="preserve">92778</t>
  </si>
  <si>
    <t xml:space="preserve">ARMAÇÃO DE PILAR OU VIGA DE UMA ESTRUTURA CONVENCIONAL DE CONCRETO ARMADO EM UMA EDIFICAÇÃO TÉRREA OU SOBRADO UTILIZANDO AÇO CA-50 DE 10,0 MM - MONTAGEM. AF_12/2015</t>
  </si>
  <si>
    <t xml:space="preserve">8.1.7</t>
  </si>
  <si>
    <t xml:space="preserve">92779</t>
  </si>
  <si>
    <t xml:space="preserve">ARMAÇÃO DE PILAR OU VIGA DE UMA ESTRUTURA CONVENCIONAL DE CONCRETO ARMADO EM UMA EDIFICAÇÃO TÉRREA OU SOBRADO UTILIZANDO AÇO CA-50 DE 12,5 MM - MONTAGEM. AF_12/2015</t>
  </si>
  <si>
    <t xml:space="preserve">8.1.8</t>
  </si>
  <si>
    <t xml:space="preserve">92780</t>
  </si>
  <si>
    <t xml:space="preserve">ARMAÇÃO DE PILAR OU VIGA DE UMA ESTRUTURA CONVENCIONAL DE CONCRETO ARMADO EM UMA EDIFICAÇÃO TÉRREA OU SOBRADO UTILIZANDO AÇO CA-50 DE 16,0 MM - MONTAGEM. AF_12/2015</t>
  </si>
  <si>
    <t xml:space="preserve">8.1.9</t>
  </si>
  <si>
    <t xml:space="preserve">92781</t>
  </si>
  <si>
    <t xml:space="preserve">ARMAÇÃO DE PILAR OU VIGA DE UMA ESTRUTURA CONVENCIONAL DE CONCRETO ARMADO EM UMA EDIFICAÇÃO TÉRREA OU SOBRADO UTILIZANDO AÇO CA-50 DE 20,0 MM - MONTAGEM. AF_12/2015</t>
  </si>
  <si>
    <t xml:space="preserve">8.1.10</t>
  </si>
  <si>
    <t xml:space="preserve">92782</t>
  </si>
  <si>
    <t xml:space="preserve">ARMAÇÃO DE PILAR OU VIGA DE UMA ESTRUTURA CONVENCIONAL DE CONCRETO ARMADO EM UMA EDIFICAÇÃO TÉRREA OU SOBRADO UTILIZANDO AÇO CA-50 DE 25,0 MM - MONTAGEM. AF_12/2015</t>
  </si>
  <si>
    <t xml:space="preserve">8.1.11</t>
  </si>
  <si>
    <t xml:space="preserve">8.2</t>
  </si>
  <si>
    <t xml:space="preserve">LAJES</t>
  </si>
  <si>
    <t xml:space="preserve">8.2.1</t>
  </si>
  <si>
    <t xml:space="preserve">SDC01016</t>
  </si>
  <si>
    <t xml:space="preserve">LAJE PRÉ-MOLDADA TRELIÇADA, PARA COBERTURA, INCLUSIVE EPS, CAPEAMENTO 4,0CM E ALTURA FINAL 12,0CM, FCK=25MPA. INCLUSO ESCORAMENTO</t>
  </si>
  <si>
    <t xml:space="preserve">8.2.2</t>
  </si>
  <si>
    <t xml:space="preserve">SDC01088</t>
  </si>
  <si>
    <t xml:space="preserve">LAJE PRÉ-MOLDADA TRELIÇADA, PARA PISO, INCLUSIVE EPS, CAPEAMENTO 4,0CM E ALTURA FINAL 16,0CM, FCK=25MPA. INCLUSO ESCORAMENTO</t>
  </si>
  <si>
    <t xml:space="preserve">8.2.3</t>
  </si>
  <si>
    <t xml:space="preserve">85662</t>
  </si>
  <si>
    <t xml:space="preserve">ARMACAO EM TELA DE ACO SOLDADA NERVURADA Q-92, ACO CA-60, 4,2MM, MALHA 15X15CM</t>
  </si>
  <si>
    <t xml:space="preserve">8.2.4</t>
  </si>
  <si>
    <t xml:space="preserve">ALVENARIAS E DIVISÓRIAS</t>
  </si>
  <si>
    <t xml:space="preserve">9.1</t>
  </si>
  <si>
    <t xml:space="preserve">89168</t>
  </si>
  <si>
    <t xml:space="preserve">(COMPOSIÇÃO REPRESENTATIVA) DO SERVIÇO DE ALVENARIA DE VEDAÇÃO DE BLOCOS VAZADOS DE CERÂMICA DE 9X19X19CM (ESPESSURA 9CM), PARA EDIFICAÇÃO HABITACIONAL UNIFAMILIAR (CASA) E EDIFICAÇÃO PÚBLICA PADRÃO. AF_11/2014</t>
  </si>
  <si>
    <t xml:space="preserve">9.2</t>
  </si>
  <si>
    <t xml:space="preserve">93182</t>
  </si>
  <si>
    <t xml:space="preserve">VERGA PRÉ-MOLDADA PARA JANELAS COM ATÉ 1,5 M DE VÃO. AF_03/2016</t>
  </si>
  <si>
    <t xml:space="preserve">9.3</t>
  </si>
  <si>
    <t xml:space="preserve">93194</t>
  </si>
  <si>
    <t xml:space="preserve">CONTRAVERGA PRÉ-MOLDADA PARA VÃOS DE ATÉ 1,5 M DE COMPRIMENTO. AF_03/2016</t>
  </si>
  <si>
    <t xml:space="preserve">9.4</t>
  </si>
  <si>
    <t xml:space="preserve">93184</t>
  </si>
  <si>
    <t xml:space="preserve">VERGA PRÉ-MOLDADA PARA PORTAS COM ATÉ 1,5 M DE VÃO. AF_03/2016</t>
  </si>
  <si>
    <t xml:space="preserve">9.5</t>
  </si>
  <si>
    <t xml:space="preserve">93185</t>
  </si>
  <si>
    <t xml:space="preserve">VERGA PRÉ-MOLDADA PARA PORTAS COM MAIS DE 1,5 M DE VÃO. AF_03/2016</t>
  </si>
  <si>
    <t xml:space="preserve">9.6</t>
  </si>
  <si>
    <t xml:space="preserve">SDC04118</t>
  </si>
  <si>
    <t xml:space="preserve">EXECUÇÃO DE MURO, EM BLOCOS DE CONCRETO ESTRUTURAL, ALTURA 2,20M, FUNDAÇÕES EM BROCA 25CM</t>
  </si>
  <si>
    <t xml:space="preserve">ESQUADRIA E FERRAGENS</t>
  </si>
  <si>
    <t xml:space="preserve">10.1</t>
  </si>
  <si>
    <t xml:space="preserve">94581</t>
  </si>
  <si>
    <t xml:space="preserve">JANELA DE ALUMÍNIO MAXIM-AR, FIXAÇÃO COM ARGAMASSA, COM VIDROS, PADRONIZADA. AF_07/2016</t>
  </si>
  <si>
    <t xml:space="preserve">10.2</t>
  </si>
  <si>
    <t xml:space="preserve">91338</t>
  </si>
  <si>
    <t xml:space="preserve">PORTA DE ALUMÍNIO DE ABRIR COM LAMBRI, COM GUARNIÇÃO, FIXAÇÃO COM PARAFUSOS - FORNECIMENTO E INSTALAÇÃO. AF_08/2015</t>
  </si>
  <si>
    <t xml:space="preserve">10.3</t>
  </si>
  <si>
    <t xml:space="preserve">PORTAO DE FERRO COM VARA 1/2", COM REQUADRO</t>
  </si>
  <si>
    <t xml:space="preserve">10.4</t>
  </si>
  <si>
    <t xml:space="preserve">74136/003</t>
  </si>
  <si>
    <t xml:space="preserve">PORTA DE ACO CHAPA 24, DE ENROLAR, RAIADA, LARGA COM ACABAMENTO GALVANIZADO NATURAL</t>
  </si>
  <si>
    <t xml:space="preserve">10.5</t>
  </si>
  <si>
    <t xml:space="preserve">74238/002</t>
  </si>
  <si>
    <t xml:space="preserve">PORTAO EM TELA ARAME GALVANIZADO N.12 MALHA 2" E MOLDURA EM TUBOS DE ACO COM DUAS FOLHAS DE ABRIR, INCLUSO FERRAGENS</t>
  </si>
  <si>
    <t xml:space="preserve">10.6</t>
  </si>
  <si>
    <t xml:space="preserve">SDC01032</t>
  </si>
  <si>
    <t xml:space="preserve">PORTA DE VIDRO TEMPERADO, 2,40X2,10M, DUAS FOLHAS, ESPESSURA 10MM, INCLUSIVE ACESSORIOS</t>
  </si>
  <si>
    <t xml:space="preserve">COBERTURA</t>
  </si>
  <si>
    <t xml:space="preserve">11.1</t>
  </si>
  <si>
    <t xml:space="preserve">SDC01017</t>
  </si>
  <si>
    <t xml:space="preserve">FORNECIMENTO DE ESTRUTURA METÁLICA PARA COBERTURA, COM UTILIZAÇÃO DE PERFIS EM AÇO ASTM A36</t>
  </si>
  <si>
    <t xml:space="preserve">11.2</t>
  </si>
  <si>
    <t xml:space="preserve">SDC01018</t>
  </si>
  <si>
    <t xml:space="preserve">MONTAGEM DE ESTRUTURA METÁLICA</t>
  </si>
  <si>
    <t xml:space="preserve">11.3</t>
  </si>
  <si>
    <t xml:space="preserve">74145/001</t>
  </si>
  <si>
    <t xml:space="preserve">PINTURA ESMALTE FOSCO, DUAS DEMAOS, SOBRE SUPERFICIE METALICA, INCLUSO UMA DEMAO DE FUNDO ANTICORROSIVO. UTILIZACAO DE REVOLVER ( AR-COMPRIMIDO).</t>
  </si>
  <si>
    <t xml:space="preserve">11.4</t>
  </si>
  <si>
    <t xml:space="preserve">92796</t>
  </si>
  <si>
    <t xml:space="preserve">CORTE E DOBRA DE AÇO CA-50, DIÂMETRO DE 16,0 MM, UTILIZADO EM ESTRUTURAS DIVERSAS, EXCETO LAJES. AF_12/2015</t>
  </si>
  <si>
    <t xml:space="preserve">11.5</t>
  </si>
  <si>
    <t xml:space="preserve">SDC01236</t>
  </si>
  <si>
    <t xml:space="preserve">TELHAMENTO COM TELHA METÁLICA TERMOACÚSTICA COM PELÍCULA E = 30 MM, COM ATÉ 2 ÁGUAS, INCLUSO IÇAMENTO</t>
  </si>
  <si>
    <t xml:space="preserve">11.6</t>
  </si>
  <si>
    <t xml:space="preserve">94228</t>
  </si>
  <si>
    <t xml:space="preserve">CALHA EM CHAPA DE AÇO GALVANIZADO NÚMERO 24, DESENVOLVIMENTO DE 50 CM, INCLUSO TRANSPORTE VERTICAL. AF_06/2016</t>
  </si>
  <si>
    <t xml:space="preserve">11.7</t>
  </si>
  <si>
    <t xml:space="preserve">94231</t>
  </si>
  <si>
    <t xml:space="preserve">RUFO EM CHAPA DE AÇO GALVANIZADO NÚMERO 24, CORTE DE 25 CM, INCLUSO TRANSPORTE VERTICAL. AF_06/2016</t>
  </si>
  <si>
    <t xml:space="preserve">11.8</t>
  </si>
  <si>
    <t xml:space="preserve">SDC01044</t>
  </si>
  <si>
    <t xml:space="preserve">FORNECIMENTO E INSTALAÇÃO DE CUMEEIRA EM PERFIL METALICO TRAPEZOIDAL</t>
  </si>
  <si>
    <t xml:space="preserve">IMPERMEABILIZAÇÃO</t>
  </si>
  <si>
    <t xml:space="preserve">12.1</t>
  </si>
  <si>
    <t xml:space="preserve">98555</t>
  </si>
  <si>
    <t xml:space="preserve">IMPERMEABILIZAÇÃO DE SUPERFÍCIE COM IMPERMEABILIZANTE SEMI-FLEXIVEL (MAI), 3 DEMÃOS. AF_06/2018</t>
  </si>
  <si>
    <t xml:space="preserve">REVESTIMENTO</t>
  </si>
  <si>
    <t xml:space="preserve">13.1</t>
  </si>
  <si>
    <t xml:space="preserve">87874</t>
  </si>
  <si>
    <t xml:space="preserve">CHAPISCO APLICADO EM ALVENARIAS E ESTRUTURAS DE CONCRETO INTERNAS, COM ROLO PARA TEXTURA ACRÍLICA.  ARGAMASSA TRAÇO 1:4 E EMULSÃO POLIMÉRICA (ADESIVO) COM PREPARO EM BETONEIRA 400L. AF_06/2014</t>
  </si>
  <si>
    <t xml:space="preserve">13.2</t>
  </si>
  <si>
    <t xml:space="preserve">89173</t>
  </si>
  <si>
    <t xml:space="preserve"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</si>
  <si>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13.3</t>
  </si>
  <si>
    <t xml:space="preserve">87273</t>
  </si>
  <si>
    <t xml:space="preserve">REVESTIMENTO CERÂMICO PARA PAREDES INTERNAS COM PLACAS TIPO ESMALTADA EXTRA DE DIMENSÕES 33X45 CM APLICADAS EM AMBIENTES DE ÁREA MAIOR QUE 5 M² NA ALTURA INTEIRA DAS PAREDES. AF_06/2014</t>
  </si>
  <si>
    <t xml:space="preserve">FORRO</t>
  </si>
  <si>
    <t xml:space="preserve">14.1</t>
  </si>
  <si>
    <t xml:space="preserve">96114</t>
  </si>
  <si>
    <t xml:space="preserve">FORRO EM DRYWALL, PARA AMBIENTES COMERCIAIS, INCLUSIVE ESTRUTURA DE FIXAÇÃO. AF_05/2017_P</t>
  </si>
  <si>
    <t xml:space="preserve">14.2</t>
  </si>
  <si>
    <t xml:space="preserve">96121</t>
  </si>
  <si>
    <t xml:space="preserve">ACABAMENTOS PARA FORRO (RODA-FORRO EM PERFIL METÁLICO E PLÁSTICO). AF_05/2017</t>
  </si>
  <si>
    <t xml:space="preserve">PINTURA</t>
  </si>
  <si>
    <t xml:space="preserve">15.1</t>
  </si>
  <si>
    <t xml:space="preserve">88497</t>
  </si>
  <si>
    <t xml:space="preserve">APLICAÇÃO E LIXAMENTO DE MASSA LÁTEX EM PAREDES, DUAS DEMÃOS. AF_06/2014</t>
  </si>
  <si>
    <t xml:space="preserve">15.2</t>
  </si>
  <si>
    <t xml:space="preserve">88487</t>
  </si>
  <si>
    <t xml:space="preserve">APLICAÇÃO MANUAL DE PINTURA COM TINTA LÁTEX PVA EM PAREDES, DUAS DEMÃOS. AF_06/2014</t>
  </si>
  <si>
    <t xml:space="preserve">15.3</t>
  </si>
  <si>
    <t xml:space="preserve">88485</t>
  </si>
  <si>
    <t xml:space="preserve">APLICAÇÃO DE FUNDO SELADOR ACRÍLICO EM PAREDES, UMA DEMÃO. AF_06/2014</t>
  </si>
  <si>
    <t xml:space="preserve">15.4</t>
  </si>
  <si>
    <t xml:space="preserve">88489</t>
  </si>
  <si>
    <t xml:space="preserve">APLICAÇÃO MANUAL DE PINTURA COM TINTA LÁTEX ACRÍLICA EM PAREDES, DUAS DEMÃOS. AF_06/2014</t>
  </si>
  <si>
    <t xml:space="preserve">15.5</t>
  </si>
  <si>
    <t xml:space="preserve">88496</t>
  </si>
  <si>
    <t xml:space="preserve">APLICAÇÃO E LIXAMENTO DE MASSA LÁTEX EM TETO, DUAS DEMÃOS. AF_06/2014</t>
  </si>
  <si>
    <t xml:space="preserve">15.6</t>
  </si>
  <si>
    <t xml:space="preserve">88486</t>
  </si>
  <si>
    <t xml:space="preserve">APLICAÇÃO MANUAL DE PINTURA COM TINTA LÁTEX PVA EM TETO, DUAS DEMÃOS. AF_06/2014</t>
  </si>
  <si>
    <t xml:space="preserve">15.7</t>
  </si>
  <si>
    <t xml:space="preserve">PINTURA ESMALTE FOSCO, DUAS DEMAOS, SOBRE SUPERFICIE METALICA, INCLUSO UMA DEMAO DE FUNDO ANTICORROSIVO. UTILIZACAO DE REVOLVER ( AR-COMPRIMIDO). </t>
  </si>
  <si>
    <t xml:space="preserve">PAVIMENTAÇÕES</t>
  </si>
  <si>
    <t xml:space="preserve">16.1</t>
  </si>
  <si>
    <t xml:space="preserve">94438</t>
  </si>
  <si>
    <t xml:space="preserve">(COMPOSIÇÃO REPRESENTATIVA) DO SERVIÇO DE CONTRAPISO EM ARGAMASSA TRAÇO 1:4 (CIM E AREIA), EM BETONEIRA 400 L, ESPESSURA 3 CM ÁREAS SECAS E 3 CM ÁREAS MOLHADAS, PARA EDIFICAÇÃO HABITACIONAL UNIFAMILIAR (CASA) E EDIFICAÇÃO PÚBLICA PADRÃO. AF_11/2014</t>
  </si>
  <si>
    <t xml:space="preserve">16.2</t>
  </si>
  <si>
    <t xml:space="preserve">84191</t>
  </si>
  <si>
    <t xml:space="preserve">PISO EM GRANILITE, MARMORITE OU GRANITINA ESPESSURA 8 MM, INCLUSO JUNTAS DE DILATACAO PLASTICAS</t>
  </si>
  <si>
    <t xml:space="preserve">16.3</t>
  </si>
  <si>
    <t xml:space="preserve">SDC01011</t>
  </si>
  <si>
    <t xml:space="preserve">RODAPE EM GRANILITE, ALTURA 10CM</t>
  </si>
  <si>
    <t xml:space="preserve">16.4</t>
  </si>
  <si>
    <t xml:space="preserve">87251</t>
  </si>
  <si>
    <t xml:space="preserve">REVESTIMENTO CERÂMICO PARA PISO COM PLACAS TIPO ESMALTADA EXTRA DE DIMENSÕES 45X45 CM APLICADA EM AMBIENTES DE ÁREA MAIOR QUE 10 M2. AF_06/2014</t>
  </si>
  <si>
    <t xml:space="preserve">16.5</t>
  </si>
  <si>
    <t xml:space="preserve">SDC01024</t>
  </si>
  <si>
    <t xml:space="preserve">LASTRO DE BRITA Nº 02</t>
  </si>
  <si>
    <t xml:space="preserve">16.6</t>
  </si>
  <si>
    <t xml:space="preserve">94992</t>
  </si>
  <si>
    <t xml:space="preserve">EXECUÇÃO DE PASSEIO (CALÇADA) OU PISO DE CONCRETO COM CONCRETO MOLDADO IN LOCO, FEITO EM OBRA, ACABAMENTO CONVENCIONAL, ESPESSURA 6 CM, ARMADO. AF_07/2016</t>
  </si>
  <si>
    <t xml:space="preserve">LOUÇAS E METAIS</t>
  </si>
  <si>
    <t xml:space="preserve">17.1</t>
  </si>
  <si>
    <t xml:space="preserve">86941</t>
  </si>
  <si>
    <t xml:space="preserve">LAVATÓRIO LOUÇA BRANCA COM COLUNA, 45 X 55CM OU EQUIVALENTE, PADRÃO MÉDIO, INCLUSO SIFÃO TIPO GARRAFA, VÁLVULA E ENGATE FLEXÍVEL DE 40CM EM METAL CROMADO, COM TORNEIRA CROMADA DE MESA, PADRÃO MÉDIO - FORNECIMENTO E INSTALAÇÃO. AF_12/2013</t>
  </si>
  <si>
    <t xml:space="preserve">17.2</t>
  </si>
  <si>
    <t xml:space="preserve">86932</t>
  </si>
  <si>
    <t xml:space="preserve">VASO SANITÁRIO SIFONADO COM CAIXA ACOPLADA LOUÇA BRANCA - PADRÃO MÉDIO, INCLUSO ENGATE FLEXÍVEL EM METAL CROMADO, 1/2 X 40CM - FORNECIMENTO E INSTALAÇÃO. AF_12/2013</t>
  </si>
  <si>
    <t xml:space="preserve">17.3</t>
  </si>
  <si>
    <t xml:space="preserve">SDC02048</t>
  </si>
  <si>
    <t xml:space="preserve">FORNECIMENTO E INSTALAÇÃO DE ASSENTO PLASTICO BRANCO PARA VASO SANITARIO, PADRÃO POPULAR</t>
  </si>
  <si>
    <t xml:space="preserve">17.4</t>
  </si>
  <si>
    <t xml:space="preserve">LAVATÓRIO LOUÇA BRANCA SUSPENSO, 29,5 X 39CM OU EQUIVALENTE, PADRÃO POPULAR, INCLUSO SIFÃO FLEXÍVEL EM PVC, VÁLVULA E ENGATE FLEXÍVEL 30CM EM PLÁSTICO E TORNEIRA CROMADA DE MESA, PADRÃO POPULAR - FORNECIMENTO E INSTALAÇÃO. AF_12/2013</t>
  </si>
  <si>
    <t xml:space="preserve">17.5</t>
  </si>
  <si>
    <t xml:space="preserve">VASO SANITARIO SIFONADO CONVENCIONAL PARA PCD SEM FURO FRONTAL COM LOUÇA BRANCA SEM ASSENTO, INCLUSO CONJUNTO DE LIGAÇÃO PARA BACIA SANITÁRIA AJUSTÁVEL - FORNECIMENTO E INSTALAÇÃO. AF_10/2016</t>
  </si>
  <si>
    <t xml:space="preserve">17.6</t>
  </si>
  <si>
    <t xml:space="preserve">SDC02033</t>
  </si>
  <si>
    <t xml:space="preserve">FORNECIMENTO E INSTALAÇÃO DE DUCHA HIGIENICA PLÁSTICA COM REGISTRO METÁLICO 1/2"</t>
  </si>
  <si>
    <t xml:space="preserve">17.7</t>
  </si>
  <si>
    <t xml:space="preserve">93441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</si>
  <si>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</si>
  <si>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 xml:space="preserve">17.8</t>
  </si>
  <si>
    <t xml:space="preserve">86915</t>
  </si>
  <si>
    <t xml:space="preserve">TORNEIRA CROMADA DE MESA, 1/2" OU 3/4", PARA LAVATÓRIO, PADRÃO MÉDIO - FORNECIMENTO E INSTALAÇÃO. AF_12/2013</t>
  </si>
  <si>
    <t xml:space="preserve">17.9</t>
  </si>
  <si>
    <t xml:space="preserve">86909</t>
  </si>
  <si>
    <t xml:space="preserve">TORNEIRA CROMADA TUBO MÓVEL, DE MESA, 1/2" OU 3/4", PARA PIA DE COZINHA, PADRÃO ALTO - FORNECIMENTO E INSTALAÇÃO. AF_12/2013</t>
  </si>
  <si>
    <t xml:space="preserve">17.10</t>
  </si>
  <si>
    <t xml:space="preserve">TANQUE DE LOUÇA BRANCA COM COLUNA, 30L OU EQUIVALENTE, INCLUSO SIFÃO FLEXÍVEL EM PVC, VÁLVULA METÁLICA E TORNEIRA DE METAL CROMADO PADRÃO MÉDIO - FORNECIMENTO E INSTALAÇÃO. AF_12/2013</t>
  </si>
  <si>
    <t xml:space="preserve">17.11</t>
  </si>
  <si>
    <t xml:space="preserve">9535</t>
  </si>
  <si>
    <t xml:space="preserve">CHUVEIRO ELETRICO COMUM CORPO PLASTICO TIPO DUCHA, FORNECIMENTO E INSTALACAO</t>
  </si>
  <si>
    <t xml:space="preserve">INSTALAÇÕES HIDROSSANITÁRIAS</t>
  </si>
  <si>
    <t xml:space="preserve">18.1</t>
  </si>
  <si>
    <t xml:space="preserve">INSTALAÇÕES HIDRÁULICAS</t>
  </si>
  <si>
    <t xml:space="preserve">18.1.1</t>
  </si>
  <si>
    <t xml:space="preserve">89987</t>
  </si>
  <si>
    <t xml:space="preserve">REGISTRO DE GAVETA BRUTO, LATÃO, ROSCÁVEL, 3/4", COM ACABAMENTO E CANOPLA CROMADOS. FORNECIDO E INSTALADO EM RAMAL DE ÁGUA. AF_12/2014</t>
  </si>
  <si>
    <t xml:space="preserve">18.1.2</t>
  </si>
  <si>
    <t xml:space="preserve">89985</t>
  </si>
  <si>
    <t xml:space="preserve">REGISTRO DE PRESSÃO BRUTO, LATÃO, ROSCÁVEL, 3/4", COM ACABAMENTO E CANOPLA CROMADOS. FORNECIDO E INSTALADO EM RAMAL DE ÁGUA. AF_12/2014</t>
  </si>
  <si>
    <t xml:space="preserve">18.1.3</t>
  </si>
  <si>
    <t xml:space="preserve">89383</t>
  </si>
  <si>
    <t xml:space="preserve">ADAPTADOR CURTO COM BOLSA E ROSCA PARA REGISTRO, PVC, SOLDÁVEL, DN 25MM X 3/4, INSTALADO EM RAMAL OU SUB-RAMAL DE ÁGUA - FORNECIMENTO E INSTALAÇÃO. AF_12/2014</t>
  </si>
  <si>
    <t xml:space="preserve">18.1.4</t>
  </si>
  <si>
    <t xml:space="preserve">94786</t>
  </si>
  <si>
    <t xml:space="preserve">ADAPTADOR COM FLANGES LIVRES, PVC, SOLDÁVEL LONGO, DN 40 MM X 1 1/4 , INSTALADO EM RESERVAÇÃO DE ÁGUA DE EDIFICAÇÃO QUE POSSUA RESERVATÓRIO DE FIBRA/FIBROCIMENTO   FORNECIMENTO E INSTALAÇÃO. AF_06/2016</t>
  </si>
  <si>
    <t xml:space="preserve">18.1.5</t>
  </si>
  <si>
    <t xml:space="preserve">SDC02020</t>
  </si>
  <si>
    <t xml:space="preserve">BUCHA DE REDUCAO DE PVC, SOLDAVEL, LONGA, COM 40 X 25 MM</t>
  </si>
  <si>
    <t xml:space="preserve">18.1.6</t>
  </si>
  <si>
    <t xml:space="preserve">SDC02191</t>
  </si>
  <si>
    <t xml:space="preserve">BUCHA DE REDUCAO DE PVC, SOLDAVEL, CURTA COM 40 X 32 MM</t>
  </si>
  <si>
    <t xml:space="preserve">18.1.7</t>
  </si>
  <si>
    <t xml:space="preserve">SDC02015</t>
  </si>
  <si>
    <t xml:space="preserve">BUCHA DE REDUCAO DE PVC, SOLDAVEL, CURTA COM 32 X 25 MM</t>
  </si>
  <si>
    <t xml:space="preserve">18.1.8</t>
  </si>
  <si>
    <t xml:space="preserve">89410</t>
  </si>
  <si>
    <t xml:space="preserve">CURVA 90 GRAUS, PVC, SOLDÁVEL, DN 25MM, INSTALADO EM RAMAL DE DISTRIBUIÇÃO DE ÁGUA - FORNECIMENTO E INSTALAÇÃO. AF_12/2014</t>
  </si>
  <si>
    <t xml:space="preserve">18.1.9</t>
  </si>
  <si>
    <t xml:space="preserve">89363</t>
  </si>
  <si>
    <t xml:space="preserve">JOELHO 45 GRAUS, PVC, SOLDÁVEL, DN 25MM, INSTALADO EM RAMAL OU SUB-RAMAL DE ÁGUA - FORNECIMENTO E INSTALAÇÃO. AF_12/2014</t>
  </si>
  <si>
    <t xml:space="preserve">18.1.10</t>
  </si>
  <si>
    <t xml:space="preserve">89481</t>
  </si>
  <si>
    <t xml:space="preserve">JOELHO 90 GRAUS, PVC, SOLDÁVEL, DN 25MM, INSTALADO EM PRUMADA DE ÁGUA - FORNECIMENTO E INSTALAÇÃO. AF_12/2014</t>
  </si>
  <si>
    <t xml:space="preserve">18.1.11</t>
  </si>
  <si>
    <t xml:space="preserve">89528</t>
  </si>
  <si>
    <t xml:space="preserve">LUVA, PVC, SOLDÁVEL, DN 25MM, INSTALADO EM PRUMADA DE ÁGUA - FORNECIMENTO E INSTALAÇÃO. AF_12/2014</t>
  </si>
  <si>
    <t xml:space="preserve">18.1.12</t>
  </si>
  <si>
    <t xml:space="preserve">89534</t>
  </si>
  <si>
    <t xml:space="preserve">LUVA SOLDÁVEL E COM ROSCA, PVC, SOLDÁVEL, DN 25MM X 3/4, INSTALADO EM PRUMADA DE ÁGUA - FORNECIMENTO E INSTALAÇÃO. AF_12/2014</t>
  </si>
  <si>
    <t xml:space="preserve">18.1.13</t>
  </si>
  <si>
    <t xml:space="preserve">89356</t>
  </si>
  <si>
    <t xml:space="preserve">TUBO, PVC, SOLDÁVEL, DN 25MM, INSTALADO EM RAMAL OU SUB-RAMAL DE ÁGUA - FORNECIMENTO E INSTALAÇÃO. AF_12/2014</t>
  </si>
  <si>
    <t xml:space="preserve">18.1.14</t>
  </si>
  <si>
    <t xml:space="preserve">89447</t>
  </si>
  <si>
    <t xml:space="preserve">TUBO, PVC, SOLDÁVEL, DN 32MM, INSTALADO EM PRUMADA DE ÁGUA - FORNECIMENTO E INSTALAÇÃO. AF_12/2014</t>
  </si>
  <si>
    <t xml:space="preserve">18.1.15</t>
  </si>
  <si>
    <t xml:space="preserve">89448</t>
  </si>
  <si>
    <t xml:space="preserve">TUBO, PVC, SOLDÁVEL, DN 40MM, INSTALADO EM PRUMADA DE ÁGUA - FORNECIMENTO E INSTALAÇÃO. AF_12/2014</t>
  </si>
  <si>
    <t xml:space="preserve">18.1.16</t>
  </si>
  <si>
    <t xml:space="preserve">89622</t>
  </si>
  <si>
    <t xml:space="preserve">TÊ DE REDUÇÃO, PVC, SOLDÁVEL, DN 32MM X 25MM, INSTALADO EM PRUMADA DE ÁGUA - FORNECIMENTO E INSTALAÇÃO. AF_12/2014</t>
  </si>
  <si>
    <t xml:space="preserve">18.1.17</t>
  </si>
  <si>
    <t xml:space="preserve">89624</t>
  </si>
  <si>
    <t xml:space="preserve">TÊ DE REDUÇÃO, PVC, SOLDÁVEL, DN 40MM X 32MM, INSTALADO EM PRUMADA DE ÁGUA - FORNECIMENTO E INSTALAÇÃO. AF_12/2014</t>
  </si>
  <si>
    <t xml:space="preserve">18.1.18</t>
  </si>
  <si>
    <t xml:space="preserve">89623</t>
  </si>
  <si>
    <t xml:space="preserve">TE, PVC, SOLDÁVEL, DN 40MM, INSTALADO EM PRUMADA DE ÁGUA - FORNECIMENTO E INSTALAÇÃO. AF_12/2014</t>
  </si>
  <si>
    <t xml:space="preserve">18.1.19</t>
  </si>
  <si>
    <t xml:space="preserve">89440</t>
  </si>
  <si>
    <t xml:space="preserve">TE, PVC, SOLDÁVEL, DN 25MM, INSTALADO EM RAMAL DE DISTRIBUIÇÃO DE ÁGUA - FORNECIMENTO E INSTALAÇÃO. AF_12/2014</t>
  </si>
  <si>
    <t xml:space="preserve">18.1.20</t>
  </si>
  <si>
    <t xml:space="preserve">90373</t>
  </si>
  <si>
    <t xml:space="preserve">JOELHO 90 GRAUS COM BUCHA DE LATÃO, PVC, SOLDÁVEL, DN 25MM, X 1/2 INSTALADO EM RAMAL OU SUB-RAMAL DE ÁGUA - FORNECIMENTO E INSTALAÇÃO. AF_12/2014</t>
  </si>
  <si>
    <t xml:space="preserve">18.1.21</t>
  </si>
  <si>
    <t xml:space="preserve">89366</t>
  </si>
  <si>
    <t xml:space="preserve">JOELHO 90 GRAUS COM BUCHA DE LATÃO, PVC, SOLDÁVEL, DN 25MM, X 3/4 INSTALADO EM RAMAL OU SUB-RAMAL DE ÁGUA - FORNECIMENTO E INSTALAÇÃO. AF_12/2014</t>
  </si>
  <si>
    <t xml:space="preserve">18.1.22</t>
  </si>
  <si>
    <t xml:space="preserve">SDC02107</t>
  </si>
  <si>
    <t xml:space="preserve">CAIXA D´ÁGUA EM POLIETILENO, 3000 LITROS, COM ACESSÓRIOS</t>
  </si>
  <si>
    <t xml:space="preserve">18.2</t>
  </si>
  <si>
    <t xml:space="preserve">INSTALAÇÕES SANITÁRIAS E DRENAGEM</t>
  </si>
  <si>
    <t xml:space="preserve">18.2.1</t>
  </si>
  <si>
    <t xml:space="preserve">98110</t>
  </si>
  <si>
    <t xml:space="preserve">CAIXA DE GORDURA PEQUENA (CAPACIDADE: 19 L), CIRCULAR, EM PVC, DIÂMETRO INTERNO= 0,3 M. AF_05/2018</t>
  </si>
  <si>
    <t xml:space="preserve">18.2.2</t>
  </si>
  <si>
    <t xml:space="preserve">97902</t>
  </si>
  <si>
    <t xml:space="preserve">CAIXA ENTERRADA HIDRÁULICA RETANGULAR EM ALVENARIA COM TIJOLOS CERÂMICOS MACIÇOS, DIMENSÕES INTERNAS: 0,6X0,6X0,6 M PARA REDE DE ESGOTO. AF_05/2018</t>
  </si>
  <si>
    <t xml:space="preserve">18.2.3</t>
  </si>
  <si>
    <t xml:space="preserve">97903</t>
  </si>
  <si>
    <t xml:space="preserve">CAIXA ENTERRADA HIDRÁULICA RETANGULAR EM ALVENARIA COM TIJOLOS CERÂMICOS MACIÇOS, DIMENSÕES INTERNAS: 0,8X0,8X0,6 M PARA REDE DE ESGOTO. AF_05/2018</t>
  </si>
  <si>
    <t xml:space="preserve">18.2.4</t>
  </si>
  <si>
    <t xml:space="preserve">72285</t>
  </si>
  <si>
    <t xml:space="preserve">CAIXA DE AREIA 40X40X40CM EM ALVENARIA - EXECUÇÃO</t>
  </si>
  <si>
    <t xml:space="preserve">18.2.5</t>
  </si>
  <si>
    <t xml:space="preserve">74166/001</t>
  </si>
  <si>
    <t xml:space="preserve">CAIXA DE INSPEÇÃO EM CONCRETO PRÉ-MOLDADO DN 60CM COM TAMPA H= 60CM - FORNECIMENTO E INSTALACAO</t>
  </si>
  <si>
    <t xml:space="preserve">18.2.6</t>
  </si>
  <si>
    <t xml:space="preserve">89495</t>
  </si>
  <si>
    <t xml:space="preserve">RALO SIFONADO, PVC, DN 100 X 40 MM, JUNTA SOLDÁVEL, FORNECIDO E INSTALADO EM RAMAIS DE ENCAMINHAMENTO DE ÁGUA PLUVIAL. AF_12/2014</t>
  </si>
  <si>
    <t xml:space="preserve">18.2.7</t>
  </si>
  <si>
    <t xml:space="preserve">SDC02004</t>
  </si>
  <si>
    <t xml:space="preserve">CAIXA SIFONADA DE PVC COM GRELHA BRANCA, 150 X 150 X 50 MM</t>
  </si>
  <si>
    <t xml:space="preserve">18.2.8</t>
  </si>
  <si>
    <t xml:space="preserve">SDC02074</t>
  </si>
  <si>
    <t xml:space="preserve">CURVA LONGA 45 GRAUS, PVC, SERIE NORMAL, ESGOTO PREDIAL, DN 100 MM, JUNTA ELÁSTICA, FORNECIDO E INSTALADO EM RAMAL DE DESCARGA OU RAMAL DE ESGOTO SANITÁRIO.</t>
  </si>
  <si>
    <t xml:space="preserve">18.2.9</t>
  </si>
  <si>
    <t xml:space="preserve">SDC02271</t>
  </si>
  <si>
    <t xml:space="preserve">CURVA LONGA 45 GRAUS, PVC, SERIE NORMAL, ESGOTO PREDIAL, DN 50 MM, JUNTA ELÁSTICA, FORNECIDO E INSTALADO EM RAMAL DE DESCARGA OU RAMAL DE ESGOTO SANITÁRIO.</t>
  </si>
  <si>
    <t xml:space="preserve">18.2.10</t>
  </si>
  <si>
    <t xml:space="preserve">SDC02125</t>
  </si>
  <si>
    <t xml:space="preserve">CURVA 45 GRAUS LONGA DE PVC BRANCO, PONTA BOLSA E VIROLA, 150 MM</t>
  </si>
  <si>
    <t xml:space="preserve">18.2.11</t>
  </si>
  <si>
    <t xml:space="preserve">SDC02278</t>
  </si>
  <si>
    <t xml:space="preserve">CURVA LONGA 45 GRAUS, PVC, SERIE NORMAL, ESGOTO PREDIAL, DN 40 MM, FORNECIDO E INSTALADO EM RAMAL DE DESCARGA OU RAMAL DE ESGOTO SANITÁRIO</t>
  </si>
  <si>
    <t xml:space="preserve">18.2.12</t>
  </si>
  <si>
    <t xml:space="preserve">SDC02124</t>
  </si>
  <si>
    <t xml:space="preserve">CURVA CURTA 45 GRAUS, PVC, SERIE NORMAL, ESGOTO PREDIAL, DN 100 MM, JUNTA ELÁSTICA, FORNECIDO E INSTALADO EM RAMAL DE DESCARGA OU RAMAL DE ESGOTO SANITÁRIO. AF_12/2014</t>
  </si>
  <si>
    <t xml:space="preserve">18.2.13</t>
  </si>
  <si>
    <t xml:space="preserve">89748</t>
  </si>
  <si>
    <t xml:space="preserve">CURVA CURTA 90 GRAUS, PVC, SERIE NORMAL, ESGOTO PREDIAL, DN 100 MM, JUNTA ELÁSTICA, FORNECIDO E INSTALADO EM RAMAL DE DESCARGA OU RAMAL DE ESGOTO SANITÁRIO. AF_12/2014</t>
  </si>
  <si>
    <t xml:space="preserve">18.2.14</t>
  </si>
  <si>
    <t xml:space="preserve">89728</t>
  </si>
  <si>
    <t xml:space="preserve">CURVA CURTA 90 GRAUS, PVC, SERIE NORMAL, ESGOTO PREDIAL, DN 40 MM, JUNTA SOLDÁVEL, FORNECIDO E INSTALADO EM RAMAL DE DESCARGA OU RAMAL DE ESGOTO SANITÁRIO. AF_12/2014</t>
  </si>
  <si>
    <t xml:space="preserve">18.2.15</t>
  </si>
  <si>
    <t xml:space="preserve">89546</t>
  </si>
  <si>
    <t xml:space="preserve">BUCHA DE REDUÇÃO LONGA, PVC, SERIE R, ÁGUA PLUVIAL, DN 50 X 40 MM, JUNTA ELÁSTICA, FORNECIDO E INSTALADO EM RAMAL DE ENCAMINHAMENTO. AF_12/2014</t>
  </si>
  <si>
    <t xml:space="preserve">18.2.16</t>
  </si>
  <si>
    <t xml:space="preserve">89732</t>
  </si>
  <si>
    <t xml:space="preserve">JOELHO 45 GRAUS, PVC, SERIE NORMAL, ESGOTO PREDIAL, DN 50 MM, JUNTA ELÁSTICA, FORNECIDO E INSTALADO EM RAMAL DE DESCARGA OU RAMAL DE ESGOTO SANITÁRIO. AF_12/2014</t>
  </si>
  <si>
    <t xml:space="preserve">18.2.17</t>
  </si>
  <si>
    <t xml:space="preserve">89726</t>
  </si>
  <si>
    <t xml:space="preserve">JOELHO 45 GRAUS, PVC, SERIE NORMAL, ESGOTO PREDIAL, DN 40 MM, JUNTA SOLDÁVEL, FORNECIDO E INSTALADO EM RAMAL DE DESCARGA OU RAMAL DE ESGOTO SANITÁRIO. AF_12/2014</t>
  </si>
  <si>
    <t xml:space="preserve">18.2.18</t>
  </si>
  <si>
    <t xml:space="preserve">89731</t>
  </si>
  <si>
    <t xml:space="preserve">JOELHO 90 GRAUS, PVC, SERIE NORMAL, ESGOTO PREDIAL, DN 50 MM, JUNTA ELÁSTICA, FORNECIDO E INSTALADO EM RAMAL DE DESCARGA OU RAMAL DE ESGOTO SANITÁRIO. AF_12/2014</t>
  </si>
  <si>
    <t xml:space="preserve">18.2.19</t>
  </si>
  <si>
    <t xml:space="preserve">SDC02127</t>
  </si>
  <si>
    <t xml:space="preserve">JOELHO PVC, COM BOLSA E ANEL, 90 GRAUS, DN 40 X *38* MM, SERIE NORMAL, PARA ESGOTO PREDIAL</t>
  </si>
  <si>
    <t xml:space="preserve">18.2.20</t>
  </si>
  <si>
    <t xml:space="preserve">SDC02273</t>
  </si>
  <si>
    <t xml:space="preserve">JUNCAO PVC ESGOTO 100X50MM - FORNECIMENTO E INSTALACAO</t>
  </si>
  <si>
    <t xml:space="preserve">18.2.21</t>
  </si>
  <si>
    <t xml:space="preserve">89797</t>
  </si>
  <si>
    <t xml:space="preserve">JUNÇÃO SIMPLES, PVC, SERIE NORMAL, ESGOTO PREDIAL, DN 100 X 100 MM, JUNTA ELÁSTICA, FORNECIDO E INSTALADO EM RAMAL DE DESCARGA OU RAMAL DE ESGOTO SANITÁRIO. AF_12/2014</t>
  </si>
  <si>
    <t xml:space="preserve">18.2.22</t>
  </si>
  <si>
    <t xml:space="preserve">89785</t>
  </si>
  <si>
    <t xml:space="preserve">JUNÇÃO SIMPLES, PVC, SERIE NORMAL, ESGOTO PREDIAL, DN 50 X 50 MM, JUNTA ELÁSTICA, FORNECIDO E INSTALADO EM RAMAL DE DESCARGA OU RAMAL DE ESGOTO SANITÁRIO. AF_12/2014</t>
  </si>
  <si>
    <t xml:space="preserve">18.2.23</t>
  </si>
  <si>
    <t xml:space="preserve">89778</t>
  </si>
  <si>
    <t xml:space="preserve">LUVA SIMPLES, PVC, SERIE NORMAL, ESGOTO PREDIAL, DN 100 MM, JUNTA ELÁSTICA, FORNECIDO E INSTALADO EM RAMAL DE DESCARGA OU RAMAL DE ESGOTO SANITÁRIO. AF_12/2014</t>
  </si>
  <si>
    <t xml:space="preserve">18.2.24</t>
  </si>
  <si>
    <t xml:space="preserve">89753</t>
  </si>
  <si>
    <t xml:space="preserve">LUVA SIMPLES, PVC, SERIE NORMAL, ESGOTO PREDIAL, DN 50 MM, JUNTA ELÁSTICA, FORNECIDO E INSTALADO EM RAMAL DE DESCARGA OU RAMAL DE ESGOTO SANITÁRIO. AF_12/2014</t>
  </si>
  <si>
    <t xml:space="preserve">18.2.25</t>
  </si>
  <si>
    <t xml:space="preserve">89774</t>
  </si>
  <si>
    <t xml:space="preserve">LUVA SIMPLES, PVC, SERIE NORMAL, ESGOTO PREDIAL, DN 75 MM, JUNTA ELÁSTICA, FORNECIDO E INSTALADO EM RAMAL DE DESCARGA OU RAMAL DE ESGOTO SANITÁRIO. AF_12/2014</t>
  </si>
  <si>
    <t xml:space="preserve">18.2.26</t>
  </si>
  <si>
    <t xml:space="preserve">SDC02008</t>
  </si>
  <si>
    <t xml:space="preserve">FORNECIMENTO E INSTALAÇÃO DE TERMINAL DE VENTILAÇÃO, SÉRIE NORMAL, DN 50MM</t>
  </si>
  <si>
    <t xml:space="preserve">18.2.27</t>
  </si>
  <si>
    <t xml:space="preserve">89849</t>
  </si>
  <si>
    <t xml:space="preserve">TUBO PVC, SERIE NORMAL, ESGOTO PREDIAL, DN 150 MM, FORNECIDO E INSTALADO EM SUBCOLETOR AÉREO DE ESGOTO SANITÁRIO. AF_12/2014</t>
  </si>
  <si>
    <t xml:space="preserve">18.2.28</t>
  </si>
  <si>
    <t xml:space="preserve">89714</t>
  </si>
  <si>
    <t xml:space="preserve">TUBO PVC, SERIE NORMAL, ESGOTO PREDIAL, DN 100 MM, FORNECIDO E INSTALADO EM RAMAL DE DESCARGA OU RAMAL DE ESGOTO SANITÁRIO. AF_12/2014</t>
  </si>
  <si>
    <t xml:space="preserve">18.2.29</t>
  </si>
  <si>
    <t xml:space="preserve">89713</t>
  </si>
  <si>
    <t xml:space="preserve">TUBO PVC, SERIE NORMAL, ESGOTO PREDIAL, DN 75 MM, FORNECIDO E INSTALADO EM RAMAL DE DESCARGA OU RAMAL DE ESGOTO SANITÁRIO. AF_12/2014</t>
  </si>
  <si>
    <t xml:space="preserve">18.2.30</t>
  </si>
  <si>
    <t xml:space="preserve">89712</t>
  </si>
  <si>
    <t xml:space="preserve">TUBO PVC, SERIE NORMAL, ESGOTO PREDIAL, DN 50 MM, FORNECIDO E INSTALADO EM RAMAL DE DESCARGA OU RAMAL DE ESGOTO SANITÁRIO. AF_12/2014</t>
  </si>
  <si>
    <t xml:space="preserve">18.2.31</t>
  </si>
  <si>
    <t xml:space="preserve">89711</t>
  </si>
  <si>
    <t xml:space="preserve">TUBO PVC, SERIE NORMAL, ESGOTO PREDIAL, DN 40 MM, FORNECIDO E INSTALADO EM RAMAL DE DESCARGA OU RAMAL DE ESGOTO SANITÁRIO. AF_12/2014</t>
  </si>
  <si>
    <t xml:space="preserve">18.2.32</t>
  </si>
  <si>
    <t xml:space="preserve">89784</t>
  </si>
  <si>
    <t xml:space="preserve">TE, PVC, SERIE NORMAL, ESGOTO PREDIAL, DN 50 X 50 MM, JUNTA ELÁSTICA, FORNECIDO E INSTALADO EM RAMAL DE DESCARGA OU RAMAL DE ESGOTO SANITÁRIO. AF_12/2014</t>
  </si>
  <si>
    <t xml:space="preserve">18.2.33</t>
  </si>
  <si>
    <t xml:space="preserve"> GRELHA DE FERRO FUNDIDO PARA CANALETA LARG = 20CM, FORNECIMENTO E ASSENTAMENTO</t>
  </si>
  <si>
    <t xml:space="preserve">INSTALAÇÕES ELÉTRICAS E LÓGICA</t>
  </si>
  <si>
    <t xml:space="preserve">19.1</t>
  </si>
  <si>
    <t xml:space="preserve">INSTALAÇÕES ELÉTRICAS</t>
  </si>
  <si>
    <t xml:space="preserve">19.1.1</t>
  </si>
  <si>
    <t xml:space="preserve">91940</t>
  </si>
  <si>
    <t xml:space="preserve">CAIXA RETANGULAR 4" X 2" MÉDIA (1,30 M DO PISO), PVC, INSTALADA EM PAREDE - FORNECIMENTO E INSTALAÇÃO. AF_12/2015</t>
  </si>
  <si>
    <t xml:space="preserve">19.1.2</t>
  </si>
  <si>
    <t xml:space="preserve">91941</t>
  </si>
  <si>
    <t xml:space="preserve">CAIXA RETANGULAR 4" X 2" BAIXA (0,30 M DO PISO), PVC, INSTALADA EM PAREDE - FORNECIMENTO E INSTALAÇÃO. AF_12/2015</t>
  </si>
  <si>
    <t xml:space="preserve">19.1.3</t>
  </si>
  <si>
    <t xml:space="preserve">91943</t>
  </si>
  <si>
    <t xml:space="preserve">CAIXA RETANGULAR 4" X 4" MÉDIA (1,30 M DO PISO), PVC, INSTALADA EM PAREDE - FORNECIMENTO E INSTALAÇÃO. AF_12/2015</t>
  </si>
  <si>
    <t xml:space="preserve">19.1.4</t>
  </si>
  <si>
    <t xml:space="preserve">91996</t>
  </si>
  <si>
    <t xml:space="preserve">TOMADA MÉDIA DE EMBUTIR (1 MÓDULO), 2P+T 10 A, INCLUINDO SUPORTE E PLACA - FORNECIMENTO E INSTALAÇÃO. AF_12/2015</t>
  </si>
  <si>
    <t xml:space="preserve">19.1.5</t>
  </si>
  <si>
    <t xml:space="preserve">91993</t>
  </si>
  <si>
    <t xml:space="preserve">TOMADA ALTA DE EMBUTIR (1 MÓDULO), 2P+T 20 A, INCLUINDO SUPORTE E PLACA - FORNECIMENTO E INSTALAÇÃO. AF_12/2015</t>
  </si>
  <si>
    <t xml:space="preserve">19.1.6</t>
  </si>
  <si>
    <t xml:space="preserve">91992</t>
  </si>
  <si>
    <t xml:space="preserve">TOMADA ALTA DE EMBUTIR (1 MÓDULO), 2P+T 10 A, INCLUINDO SUPORTE E PLACA - FORNECIMENTO E INSTALAÇÃO. AF_12/2015</t>
  </si>
  <si>
    <t xml:space="preserve">19.1.7</t>
  </si>
  <si>
    <t xml:space="preserve">92000</t>
  </si>
  <si>
    <t xml:space="preserve">TOMADA BAIXA DE EMBUTIR (1 MÓDULO), 2P+T 10 A, INCLUINDO SUPORTE E PLACA - FORNECIMENTO E INSTALAÇÃO. AF_12/2015</t>
  </si>
  <si>
    <t xml:space="preserve">19.1.8</t>
  </si>
  <si>
    <t xml:space="preserve">93654</t>
  </si>
  <si>
    <t xml:space="preserve">DISJUNTOR MONOPOLAR TIPO DIN, CORRENTE NOMINAL DE 16A - FORNECIMENTO E INSTALAÇÃO. AF_04/2016</t>
  </si>
  <si>
    <t xml:space="preserve">19.1.9</t>
  </si>
  <si>
    <t xml:space="preserve">93655</t>
  </si>
  <si>
    <t xml:space="preserve">DISJUNTOR MONOPOLAR TIPO DIN, CORRENTE NOMINAL DE 20A - FORNECIMENTO E INSTALAÇÃO. AF_04/2016</t>
  </si>
  <si>
    <t xml:space="preserve">19.1.10</t>
  </si>
  <si>
    <t xml:space="preserve">93656</t>
  </si>
  <si>
    <t xml:space="preserve">DISJUNTOR MONOPOLAR TIPO DIN, CORRENTE NOMINAL DE 25A - FORNECIMENTO E INSTALAÇÃO. AF_04/2016</t>
  </si>
  <si>
    <t xml:space="preserve">19.1.11</t>
  </si>
  <si>
    <t xml:space="preserve">93658</t>
  </si>
  <si>
    <t xml:space="preserve">DISJUNTOR MONOPOLAR TIPO DIN, CORRENTE NOMINAL DE 40A - FORNECIMENTO E INSTALAÇÃO. AF_04/2016</t>
  </si>
  <si>
    <t xml:space="preserve">19.1.12</t>
  </si>
  <si>
    <t xml:space="preserve">93662</t>
  </si>
  <si>
    <t xml:space="preserve">DISJUNTOR BIPOLAR TIPO DIN, CORRENTE NOMINAL DE 20A - FORNECIMENTO E INSTALAÇÃO. AF_04/2016</t>
  </si>
  <si>
    <t xml:space="preserve">19.1.13</t>
  </si>
  <si>
    <t xml:space="preserve">93664</t>
  </si>
  <si>
    <t xml:space="preserve">DISJUNTOR BIPOLAR TIPO DIN, CORRENTE NOMINAL DE 32A - FORNECIMENTO E INSTALAÇÃO. AF_04/2016</t>
  </si>
  <si>
    <t xml:space="preserve">19.1.14</t>
  </si>
  <si>
    <t xml:space="preserve">93661</t>
  </si>
  <si>
    <t xml:space="preserve">DISJUNTOR BIPOLAR TIPO DIN, CORRENTE NOMINAL DE 16A - FORNECIMENTO E INSTALAÇÃO. AF_04/2016</t>
  </si>
  <si>
    <t xml:space="preserve">19.1.15</t>
  </si>
  <si>
    <t xml:space="preserve">74130/010</t>
  </si>
  <si>
    <t xml:space="preserve">DISJUNTOR TERMOMAGNETICO TRIPOLAR EM CAIXA MOLDADA 175 A 225A 240V, FORNECIMENTO E INSTALACAO</t>
  </si>
  <si>
    <t xml:space="preserve">19.1.16</t>
  </si>
  <si>
    <t xml:space="preserve">SDC03008</t>
  </si>
  <si>
    <t xml:space="preserve">FORNECIMENTO E INSTALAÇÃO DE PROTETOR DE SURTO (DPS) 275V - 45KA EM QUADRO DE DISTRIBUIÇÃO.</t>
  </si>
  <si>
    <t xml:space="preserve">19.1.17</t>
  </si>
  <si>
    <t xml:space="preserve">91834</t>
  </si>
  <si>
    <t xml:space="preserve">ELETRODUTO FLEXÍVEL CORRUGADO, PVC, DN 25 MM (3/4"), PARA CIRCUITOS TERMINAIS, INSTALADO EM FORRO - FORNECIMENTO E INSTALAÇÃO. AF_12/2015</t>
  </si>
  <si>
    <t xml:space="preserve">19.1.18</t>
  </si>
  <si>
    <t xml:space="preserve">91854</t>
  </si>
  <si>
    <t xml:space="preserve">ELETRODUTO FLEXÍVEL CORRUGADO, PVC, DN 25 MM (3/4"), PARA CIRCUITOS TERMINAIS, INSTALADO EM PAREDE - FORNECIMENTO E INSTALAÇÃO. AF_12/2015</t>
  </si>
  <si>
    <t xml:space="preserve">19.1.19</t>
  </si>
  <si>
    <t xml:space="preserve">91844</t>
  </si>
  <si>
    <t xml:space="preserve">ELETRODUTO FLEXÍVEL CORRUGADO, PVC, DN 25 MM (3/4"), PARA CIRCUITOS TERMINAIS, INSTALADO EM LAJE - FORNECIMENTO E INSTALAÇÃO. AF_12/2015</t>
  </si>
  <si>
    <t xml:space="preserve">19.1.20</t>
  </si>
  <si>
    <t xml:space="preserve">91871</t>
  </si>
  <si>
    <t xml:space="preserve">ELETRODUTO RÍGIDO ROSCÁVEL, PVC, DN 25 MM (3/4"), PARA CIRCUITOS TERMINAIS, INSTALADO EM PAREDE - FORNECIMENTO E INSTALAÇÃO. AF_12/2015</t>
  </si>
  <si>
    <t xml:space="preserve">19.1.21</t>
  </si>
  <si>
    <t xml:space="preserve">91836</t>
  </si>
  <si>
    <t xml:space="preserve">ELETRODUTO FLEXÍVEL CORRUGADO, PVC, DN 32 MM (1"), PARA CIRCUITOS TERMINAIS, INSTALADO EM FORRO - FORNECIMENTO E INSTALAÇÃO. AF_12/2015</t>
  </si>
  <si>
    <t xml:space="preserve">19.1.22</t>
  </si>
  <si>
    <t xml:space="preserve">91856</t>
  </si>
  <si>
    <t xml:space="preserve">ELETRODUTO FLEXÍVEL CORRUGADO, PVC, DN 32 MM (1"), PARA CIRCUITOS TERMINAIS, INSTALADO EM PAREDE - FORNECIMENTO E INSTALAÇÃO. AF_12/2015</t>
  </si>
  <si>
    <t xml:space="preserve">19.1.23</t>
  </si>
  <si>
    <t xml:space="preserve">SDC03007</t>
  </si>
  <si>
    <t xml:space="preserve">LUMINARIA TIPO CALHA, DE SOBREPOR, COM LAMPADA TUBULAR LED 2X20W COM FLUXO LUMINOSO MÍNIMO DE 4400 LÚMENS, COMPLETA, FORNECIMENTO E INSTALACAO</t>
  </si>
  <si>
    <t xml:space="preserve">19.1.24</t>
  </si>
  <si>
    <t xml:space="preserve">91937</t>
  </si>
  <si>
    <t xml:space="preserve">CAIXA OCTOGONAL 3" X 3", PVC, INSTALADA EM LAJE - FORNECIMENTO E INSTALAÇÃO. AF_12/2015</t>
  </si>
  <si>
    <t xml:space="preserve">19.1.25</t>
  </si>
  <si>
    <t xml:space="preserve">91926</t>
  </si>
  <si>
    <t xml:space="preserve">CABO DE COBRE FLEXÍVEL ISOLADO, 2,5 MM², ANTI-CHAMA 450/750 V, PARA CIRCUITOS TERMINAIS - FORNECIMENTO E INSTALAÇÃO. AF_12/2015</t>
  </si>
  <si>
    <t xml:space="preserve">19.1.26</t>
  </si>
  <si>
    <t xml:space="preserve">91928</t>
  </si>
  <si>
    <t xml:space="preserve">CABO DE COBRE FLEXÍVEL ISOLADO, 4 MM², ANTI-CHAMA 450/750 V, PARA CIRCUITOS TERMINAIS - FORNECIMENTO E INSTALAÇÃO. AF_12/2015</t>
  </si>
  <si>
    <t xml:space="preserve">19.1.27</t>
  </si>
  <si>
    <t xml:space="preserve">91930</t>
  </si>
  <si>
    <t xml:space="preserve">CABO DE COBRE FLEXÍVEL ISOLADO, 6 MM², ANTI-CHAMA 450/750 V, PARA CIRCUITOS TERMINAIS - FORNECIMENTO E INSTALAÇÃO. AF_12/2015</t>
  </si>
  <si>
    <t xml:space="preserve">19.1.28</t>
  </si>
  <si>
    <t xml:space="preserve">91932</t>
  </si>
  <si>
    <t xml:space="preserve">CABO DE COBRE FLEXÍVEL ISOLADO, 10 MM², ANTI-CHAMA 450/750 V, PARA CIRCUITOS TERMINAIS - FORNECIMENTO E INSTALAÇÃO. AF_12/2015</t>
  </si>
  <si>
    <t xml:space="preserve">19.1.29</t>
  </si>
  <si>
    <t xml:space="preserve">83399</t>
  </si>
  <si>
    <t xml:space="preserve">RELE FOTOELETRICO P/ COMANDO DE ILUMINACAO EXTERNA 220V/1000W - FORNECIMENTO E INSTALACAO</t>
  </si>
  <si>
    <t xml:space="preserve">19.1.30</t>
  </si>
  <si>
    <t xml:space="preserve">91914</t>
  </si>
  <si>
    <t xml:space="preserve">CURVA 90 GRAUS PARA ELETRODUTO, PVC, ROSCÁVEL, DN 25 MM (3/4"), PARA CIRCUITOS TERMINAIS, INSTALADA EM PAREDE - FORNECIMENTO E INSTALAÇÃO. AF_12/2015</t>
  </si>
  <si>
    <t xml:space="preserve">19.1.31</t>
  </si>
  <si>
    <t xml:space="preserve">91953</t>
  </si>
  <si>
    <t xml:space="preserve">INTERRUPTOR SIMPLES (1 MÓDULO), 10A/250V, INCLUINDO SUPORTE E PLACA - FORNECIMENTO E INSTALAÇÃO. AF_12/2015</t>
  </si>
  <si>
    <t xml:space="preserve">19.1.32</t>
  </si>
  <si>
    <t xml:space="preserve">91959</t>
  </si>
  <si>
    <t xml:space="preserve">INTERRUPTOR SIMPLES (2 MÓDULOS), 10A/250V, INCLUINDO SUPORTE E PLACA - FORNECIMENTO E INSTALAÇÃO. AF_12/2015</t>
  </si>
  <si>
    <t xml:space="preserve">19.1.33</t>
  </si>
  <si>
    <t xml:space="preserve">91967</t>
  </si>
  <si>
    <t xml:space="preserve">INTERRUPTOR SIMPLES (3 MÓDULOS), 10A/250V, INCLUINDO SUPORTE E PLACA - FORNECIMENTO E INSTALAÇÃO. AF_12/2015</t>
  </si>
  <si>
    <t xml:space="preserve">19.1.34</t>
  </si>
  <si>
    <t xml:space="preserve">SDC03284</t>
  </si>
  <si>
    <t xml:space="preserve">CURVA HORIZONTAL 90º PARA ELETROCALHA 100X100 - FORNECIMENTO E INSTALAÇÃO</t>
  </si>
  <si>
    <t xml:space="preserve">19.1.35</t>
  </si>
  <si>
    <t xml:space="preserve">SES0003</t>
  </si>
  <si>
    <t xml:space="preserve">Fornecimento e instalação de eletrocalha perfurada 200 x 100 mm</t>
  </si>
  <si>
    <t xml:space="preserve">19.1.36</t>
  </si>
  <si>
    <t xml:space="preserve">SDC03285</t>
  </si>
  <si>
    <t xml:space="preserve">TE HORIZONTAL 90º PARA ELETROCALHA 100X100 - FORNECIMENTO E INSTALAÇÃO</t>
  </si>
  <si>
    <t xml:space="preserve">19.1.37</t>
  </si>
  <si>
    <t xml:space="preserve">SDC03128</t>
  </si>
  <si>
    <t xml:space="preserve">REFLETOR/PROJETOR LED, PARA ILUMINAÇÃO DE QUADRA, 150W, BIVOLT</t>
  </si>
  <si>
    <t xml:space="preserve">19.1.38</t>
  </si>
  <si>
    <t xml:space="preserve">19.1.39</t>
  </si>
  <si>
    <t xml:space="preserve">19.1.40</t>
  </si>
  <si>
    <t xml:space="preserve">92992</t>
  </si>
  <si>
    <t xml:space="preserve">CABO DE COBRE FLEXÍVEL ISOLADO, 95 MM², ANTI-CHAMA 0,6/1,0 KV, PARA DISTRIBUIÇÃO - FORNECIMENTO E INSTALAÇÃO. AF_12/2015</t>
  </si>
  <si>
    <t xml:space="preserve">19.1.41</t>
  </si>
  <si>
    <t xml:space="preserve">96986</t>
  </si>
  <si>
    <t xml:space="preserve">HASTE DE ATERRAMENTO 3/4  PARA SPDA - FORNECIMENTO E INSTALAÇÃO. AF_12/2017</t>
  </si>
  <si>
    <t xml:space="preserve">19.1.42</t>
  </si>
  <si>
    <t xml:space="preserve">93011</t>
  </si>
  <si>
    <t xml:space="preserve">ELETRODUTO RÍGIDO ROSCÁVEL, PVC, DN 85 MM (3") - FORNECIMENTO E INSTALAÇÃO. AF_12/2015</t>
  </si>
  <si>
    <t xml:space="preserve">19.1.43</t>
  </si>
  <si>
    <t xml:space="preserve">73783/006</t>
  </si>
  <si>
    <t xml:space="preserve">POSTE CONCRETO SEÇÃO CIRCULAR COMPRIMENTO=7M CARGA NOMINAL TOPO 200KG INCLUSIVE ESCAVACAO EXCLUSIVE TRANSPORTE - FORNECIMENTO E COLOCAÇÃO</t>
  </si>
  <si>
    <t xml:space="preserve">19.1.44</t>
  </si>
  <si>
    <t xml:space="preserve">83446</t>
  </si>
  <si>
    <t xml:space="preserve">CAIXA DE PASSAGEM 30X30X40 COM TAMPA E DRENO BRITA</t>
  </si>
  <si>
    <t xml:space="preserve">19.1.45</t>
  </si>
  <si>
    <t xml:space="preserve">SES0033</t>
  </si>
  <si>
    <t xml:space="preserve">CONECTOR DE GTDU PARA CABO DE 35MM² - FORNECIMENTO E INSTALACAO</t>
  </si>
  <si>
    <t xml:space="preserve">19.1.46</t>
  </si>
  <si>
    <t xml:space="preserve">SES0034</t>
  </si>
  <si>
    <t xml:space="preserve">CAIXA DE MEDIÇÃO DIRETA PARA MEDIDOR TRIFASICO, FORNECIMENTO E INSTALACAO</t>
  </si>
  <si>
    <t xml:space="preserve">19.1.47</t>
  </si>
  <si>
    <t xml:space="preserve">SES0035</t>
  </si>
  <si>
    <t xml:space="preserve">CABEÇOTE PARA ELETRODUTO, AÇO GALVANIZADO,  DN 110 MM (4") - FORNECIMENTO E INSTALAÇÃO.</t>
  </si>
  <si>
    <t xml:space="preserve">19.1.48</t>
  </si>
  <si>
    <t xml:space="preserve">SES0036</t>
  </si>
  <si>
    <t xml:space="preserve">SEAL TUBO ANTI-CHAMAS, FLEXÍVEL CORRUGADO, PVC, DN 110 MM (4"), PARA CIRCUITOS TERMINAIS  - FORNECIMENTO E INSTALAÇÃO</t>
  </si>
  <si>
    <t xml:space="preserve">19.1.49</t>
  </si>
  <si>
    <t xml:space="preserve">SES0037</t>
  </si>
  <si>
    <t xml:space="preserve">FITA DE AÇO INOX LISA</t>
  </si>
  <si>
    <t xml:space="preserve">m</t>
  </si>
  <si>
    <t xml:space="preserve">19.1.50</t>
  </si>
  <si>
    <t xml:space="preserve">SES0038</t>
  </si>
  <si>
    <t xml:space="preserve">SUPORTE ISOLADOR PARA CORDOALHA DE ALUMÍNIO - FORNECIMENTO E INSTALAÇÃO.</t>
  </si>
  <si>
    <t xml:space="preserve">19.1.51</t>
  </si>
  <si>
    <t xml:space="preserve">SES0039</t>
  </si>
  <si>
    <t xml:space="preserve">QUADRO DE DISTRIBUICAO DE ENERGIA DE EMBUTIR, EM CHAPA METALICA, PARA 70 DISJUNTORES TERMOMAGNETICOS MONOPOLARES, COM BARRAMENTO TRIFASICO E NEUTRO, 225A,  FORNECIMENTO E INSTALACAO</t>
  </si>
  <si>
    <t xml:space="preserve">19.2</t>
  </si>
  <si>
    <t xml:space="preserve">LÓGICA/CFTV</t>
  </si>
  <si>
    <t xml:space="preserve">19.2.1</t>
  </si>
  <si>
    <t xml:space="preserve">SES042</t>
  </si>
  <si>
    <t xml:space="preserve">FORNECIMENTO E INSTALAÇÃO DE MÃO FRANCESA SIMPLES 200MM</t>
  </si>
  <si>
    <t xml:space="preserve">un</t>
  </si>
  <si>
    <t xml:space="preserve">19.2.2</t>
  </si>
  <si>
    <t xml:space="preserve">SDC03231</t>
  </si>
  <si>
    <t xml:space="preserve">CABO UTP CAT. 6  (USO INTERNO) - FORNECIMENTO E INSTALACAO</t>
  </si>
  <si>
    <t xml:space="preserve">19.2.3</t>
  </si>
  <si>
    <t xml:space="preserve">SDC03059</t>
  </si>
  <si>
    <t xml:space="preserve">RÉGUA 19 POL. C/ 6 TOMADAS</t>
  </si>
  <si>
    <t xml:space="preserve">19.2.4</t>
  </si>
  <si>
    <t xml:space="preserve">SES0017</t>
  </si>
  <si>
    <t xml:space="preserve">FORNECIMENTO E INSTALAÇÃO DE GUIA CABO 19" HORIZONTAL FECHADO 1U X 50MM PARA RACK LÓGICA (ORGANIZADOR DE CABO)</t>
  </si>
  <si>
    <t xml:space="preserve">19.2.5</t>
  </si>
  <si>
    <t xml:space="preserve">SDC03117</t>
  </si>
  <si>
    <t xml:space="preserve">SWITCH 48P 10/100/1000 + 4P SFP C/ GER.</t>
  </si>
  <si>
    <t xml:space="preserve">19.2.6</t>
  </si>
  <si>
    <t xml:space="preserve">SDC03037</t>
  </si>
  <si>
    <t xml:space="preserve">PATCH PANEL 48P - CAT.06</t>
  </si>
  <si>
    <t xml:space="preserve">19.2.7</t>
  </si>
  <si>
    <t xml:space="preserve">SES0022</t>
  </si>
  <si>
    <t xml:space="preserve">FORNECIMENTO E INSTALAÇÃO DE DISTRIBUIDOR OPTICO 19" X 1U 12P SM 0.9 SC COMPLETO</t>
  </si>
  <si>
    <t xml:space="preserve">19.2.8</t>
  </si>
  <si>
    <t xml:space="preserve">SDC03095</t>
  </si>
  <si>
    <t xml:space="preserve">PATCH CORD - CAT.06 - 1,5M</t>
  </si>
  <si>
    <t xml:space="preserve">19.2.9</t>
  </si>
  <si>
    <t xml:space="preserve">SDC03030</t>
  </si>
  <si>
    <t xml:space="preserve">CONECTOR RJ45 FÊMEA - CAT.06</t>
  </si>
  <si>
    <t xml:space="preserve">19.2.10</t>
  </si>
  <si>
    <t xml:space="preserve">SES047</t>
  </si>
  <si>
    <t xml:space="preserve">FORNECIMENTO E INSTALAÇÃO DE CENTRAL PABX</t>
  </si>
  <si>
    <t xml:space="preserve">19.2.11</t>
  </si>
  <si>
    <t xml:space="preserve">SES0032</t>
  </si>
  <si>
    <t xml:space="preserve">SERVIÇO DE CERTIFICAÇÃO DE CABEAMENTO DE REDE TIPO CAT5E, CAT6</t>
  </si>
  <si>
    <t xml:space="preserve">19.2.12</t>
  </si>
  <si>
    <t xml:space="preserve">SES0031</t>
  </si>
  <si>
    <t xml:space="preserve">SERVIÇO DE CERTIFICAÇÃO DE FIBRA OPTICA</t>
  </si>
  <si>
    <t xml:space="preserve">19.2.13</t>
  </si>
  <si>
    <t xml:space="preserve">95818</t>
  </si>
  <si>
    <t xml:space="preserve">CONDULETE DE PVC, TIPO X, PARA ELETRODUTO DE PVC SOLDÁVEL DN 32 MM (1''), APARENTE - FORNECIMENTO E INSTALAÇÃO. AF_11/2016</t>
  </si>
  <si>
    <t xml:space="preserve">19.2.14</t>
  </si>
  <si>
    <t xml:space="preserve">SES0019</t>
  </si>
  <si>
    <t xml:space="preserve">FORNECIMENTO E INSTALAÇAO DE CAMERA BULLET IP POE 2 MPIXEL IR20 3.6MM 20M VIP1220B</t>
  </si>
  <si>
    <t xml:space="preserve">19.2.15</t>
  </si>
  <si>
    <t xml:space="preserve">19.2.16</t>
  </si>
  <si>
    <t xml:space="preserve">91864</t>
  </si>
  <si>
    <t xml:space="preserve">ELETRODUTO RÍGIDO ROSCÁVEL, PVC, DN 32 MM (1"), PARA CIRCUITOS TERMINAIS, INSTALADO EM FORRO - FORNECIMENTO E INSTALAÇÃO. AF_12/2015</t>
  </si>
  <si>
    <t xml:space="preserve">19.2.17</t>
  </si>
  <si>
    <t xml:space="preserve">91872</t>
  </si>
  <si>
    <t xml:space="preserve">ELETRODUTO RÍGIDO ROSCÁVEL, PVC, DN 32 MM (1"), PARA CIRCUITOS TERMINAIS, INSTALADO EM PAREDE - FORNECIMENTO E INSTALAÇÃO. AF_12/2015</t>
  </si>
  <si>
    <t xml:space="preserve">19.2.18</t>
  </si>
  <si>
    <t xml:space="preserve">SES0040</t>
  </si>
  <si>
    <t xml:space="preserve">CURVA 90° PARA ELETROCALHA, 100X100MM - FORNECIMENTO E INSTALAÇÃO</t>
  </si>
  <si>
    <t xml:space="preserve">19.2.19</t>
  </si>
  <si>
    <t xml:space="preserve">SES0041</t>
  </si>
  <si>
    <t xml:space="preserve">ELETROCALHA PERFURADA, CHAPA 22, 100X100MM, 3M -  FORNECIMENTO E INSTALAÇÃO</t>
  </si>
  <si>
    <t xml:space="preserve">19.2.20</t>
  </si>
  <si>
    <t xml:space="preserve">SES0042</t>
  </si>
  <si>
    <t xml:space="preserve">TÊ VERTICAL PARA ELETROCALHA, 100X100M - FORNECIMENTO E INSTALAÇÃO</t>
  </si>
  <si>
    <t xml:space="preserve">19.2.21</t>
  </si>
  <si>
    <t xml:space="preserve">SES0043</t>
  </si>
  <si>
    <t xml:space="preserve">NVR SERVIDOR VIDEO 8 CANAIS 1080P  - FORNECIMENTO E INSTALAÇÃO</t>
  </si>
  <si>
    <t xml:space="preserve">19.2.22</t>
  </si>
  <si>
    <t xml:space="preserve">SES0044</t>
  </si>
  <si>
    <t xml:space="preserve">HARD DISK SATA 3TB, 5400 RPM - FORNECIMENTO E INSTALAÇÃO</t>
  </si>
  <si>
    <t xml:space="preserve">19.2.23</t>
  </si>
  <si>
    <t xml:space="preserve">SES0045</t>
  </si>
  <si>
    <t xml:space="preserve">RACK DE PAREDE 12U - FORNECIMENTO E INSTALAÇÃO</t>
  </si>
  <si>
    <t xml:space="preserve">19.2.24</t>
  </si>
  <si>
    <t xml:space="preserve">SES0046</t>
  </si>
  <si>
    <t xml:space="preserve">CAIXA COM ESPELHO PARA CONECTOR 1 RJ45 - FORNECIMENTO E INSTALAÇÃO</t>
  </si>
  <si>
    <t xml:space="preserve">19.2.25</t>
  </si>
  <si>
    <t xml:space="preserve">SES0047</t>
  </si>
  <si>
    <t xml:space="preserve">CAIXA COM ESPELHO PARA CONECTOR 2 RJ45 - FORNECIMENTO E INSTALAÇÃO</t>
  </si>
  <si>
    <t xml:space="preserve">19.2.26</t>
  </si>
  <si>
    <t xml:space="preserve">SES0048</t>
  </si>
  <si>
    <t xml:space="preserve">SAÍDA LATERAL SIMPLES DE ELETROCALHA PARA ELETRODUTO 3/4' - FORNECIMENTO E INSTALAÇÃO</t>
  </si>
  <si>
    <t xml:space="preserve">PREVENÇÃO E COMBATE A INCÊNDIO</t>
  </si>
  <si>
    <t xml:space="preserve">20.1</t>
  </si>
  <si>
    <t xml:space="preserve">83635</t>
  </si>
  <si>
    <t xml:space="preserve">EXTINTOR INCENDIO TP PO QUIMICO 6KG - FORNECIMENTO E INSTALACAO</t>
  </si>
  <si>
    <t xml:space="preserve">20.2</t>
  </si>
  <si>
    <t xml:space="preserve">73775/002</t>
  </si>
  <si>
    <t xml:space="preserve">EXTINTOR INCENDIO AGUA-PRESSURIZADA 10L INCL SUPORTE PAREDE CARGA     COMPLETA FORNECIMENTO E COLOCACAO</t>
  </si>
  <si>
    <t xml:space="preserve">20.3</t>
  </si>
  <si>
    <t xml:space="preserve">72554</t>
  </si>
  <si>
    <t xml:space="preserve">EXTINTOR DE CO2 6KG - FORNECIMENTO E INSTALACAO</t>
  </si>
  <si>
    <t xml:space="preserve">20.4</t>
  </si>
  <si>
    <t xml:space="preserve">SDC07001</t>
  </si>
  <si>
    <t xml:space="preserve">FORNECIMENTO E INSTALAÇÃO DE PLACA DE SINALIZAÇÃO DE EXTINTOR 20X30CM</t>
  </si>
  <si>
    <t xml:space="preserve">20.5</t>
  </si>
  <si>
    <t xml:space="preserve">79471</t>
  </si>
  <si>
    <t xml:space="preserve">PINTURA ADESIVA P/ CONCRETO, A BASE DE RESINA EPOXI ( SIKADUR 32 )</t>
  </si>
  <si>
    <t xml:space="preserve">20.6</t>
  </si>
  <si>
    <t xml:space="preserve">20.7</t>
  </si>
  <si>
    <t xml:space="preserve">SDC07002</t>
  </si>
  <si>
    <t xml:space="preserve">FORNECIMENTO E INSTALAÇÃO DE PLACA DE SINALIZAÇÃO INDICATIVA, SAÍDA DE EMERGÊNCIA, SAÍDA LATERAL ESQUERDA/DIREITA/SAÍDA EM FRENTE</t>
  </si>
  <si>
    <t xml:space="preserve">20.8</t>
  </si>
  <si>
    <t xml:space="preserve">SDC03130</t>
  </si>
  <si>
    <t xml:space="preserve">LUMINARIA DE EMERGENCIA 1200 LUMENS DE 24 LEDS, POTENCIA 32 W, BATERIA DE LITIO, AUTONOMIA DE 3 HRS</t>
  </si>
  <si>
    <t xml:space="preserve">ACESSIBILIDADE</t>
  </si>
  <si>
    <t xml:space="preserve">21.1</t>
  </si>
  <si>
    <t xml:space="preserve">84862</t>
  </si>
  <si>
    <t xml:space="preserve">GUARDA-CORPO COM CORRIMAO EM TUBO DE ACO GALVANIZADO 1 1/2"</t>
  </si>
  <si>
    <t xml:space="preserve">21.2</t>
  </si>
  <si>
    <t xml:space="preserve">SDC04051</t>
  </si>
  <si>
    <t xml:space="preserve">FORNECIMENTO E INSTALAÇÃO DE ANEL DE TEXTURA PARA CORRIMÃO, EM BORRACHA</t>
  </si>
  <si>
    <t xml:space="preserve">21.3</t>
  </si>
  <si>
    <t xml:space="preserve">SDC04004</t>
  </si>
  <si>
    <t xml:space="preserve">FORNECIMENTO E INSTALAÇÃO DE PLACA DE PORTA, EM PVC, COM ESCRITA EM BRAILE, DIMENSÕES 30X10CM</t>
  </si>
  <si>
    <t xml:space="preserve">21.4</t>
  </si>
  <si>
    <t xml:space="preserve">SDC04009</t>
  </si>
  <si>
    <t xml:space="preserve">FORNECIMENTO E INSTALAÇÃO DE BARRA DE APOIO PARA PCD, EM AÇO INOX, 80CM</t>
  </si>
  <si>
    <t xml:space="preserve">21.5</t>
  </si>
  <si>
    <t xml:space="preserve">73916/002</t>
  </si>
  <si>
    <t xml:space="preserve">PLACA ESMALTADA PARA IDENTIFICAÇÃO NR DE RUA, DIMENSÕES 45X25CM</t>
  </si>
  <si>
    <t xml:space="preserve">21.6</t>
  </si>
  <si>
    <t xml:space="preserve">84665</t>
  </si>
  <si>
    <t xml:space="preserve">PINTURA ACRILICA PARA SINALIZAÇÃO HORIZONTAL EM PISO CIMENTADO</t>
  </si>
  <si>
    <t xml:space="preserve">21.7</t>
  </si>
  <si>
    <t xml:space="preserve">SDC04010</t>
  </si>
  <si>
    <t xml:space="preserve">FORNECIMENTO E INSTALAÇÃO DE PISO PODOTÁTIL, EM CONCRETO, 25x25CM, DIRECIONAL/ALERTA</t>
  </si>
  <si>
    <t xml:space="preserve">SERVIÇOS COMPLEMENTARES</t>
  </si>
  <si>
    <t xml:space="preserve">22.1</t>
  </si>
  <si>
    <t xml:space="preserve">SDC04120</t>
  </si>
  <si>
    <t xml:space="preserve">BANCADA EM GRANITO CINZA ANDORINHA, E=2CM</t>
  </si>
  <si>
    <t xml:space="preserve">22.2</t>
  </si>
  <si>
    <t xml:space="preserve">SDC04015</t>
  </si>
  <si>
    <t xml:space="preserve">FORNECIMENTO DE TOTEM EM CONCRETO ARMADO DE ACORDO COM MODELO DA SEDUC, DIMENSÕES 260X110X15CM, INCLUSIVE PLACA EM AÇO INOX</t>
  </si>
  <si>
    <t xml:space="preserve">22.3</t>
  </si>
  <si>
    <t xml:space="preserve">SDC04033</t>
  </si>
  <si>
    <t xml:space="preserve">FORNECIMENTO E INSTALAÇÃO DE LETRA CAIXA 30 CM EM CHAPA GALVANIZADA PINTADA COM TINTA AUTOMOTIVA, PARA LETREIRO COM NOME DA INSTITUIÇÃO</t>
  </si>
  <si>
    <t xml:space="preserve">22.4</t>
  </si>
  <si>
    <t xml:space="preserve">SES036</t>
  </si>
  <si>
    <t xml:space="preserve">FORNECIMENTO E INSTALAÇÃO DE PLACA DE ACRILICO TRANSPARENTE ADESIVADA PARA SINALIZACAO DE PORTAS, BORDA POLIDA, DE *25 X 8*, E = 6 MM</t>
  </si>
  <si>
    <t xml:space="preserve">22.5</t>
  </si>
  <si>
    <t xml:space="preserve">85005</t>
  </si>
  <si>
    <t xml:space="preserve">ESPELHO CRISTAL, ESPESSURA 4MM, COM PARAFUSOS DE FIXACAO, SEM MOLDURA</t>
  </si>
  <si>
    <t xml:space="preserve">22.6</t>
  </si>
  <si>
    <t xml:space="preserve">SDC04117</t>
  </si>
  <si>
    <t xml:space="preserve">PLANTIO DE GRAMA ESMERALDA EM ROLO COM FORNECIMENTO DE TERRA VEGETAL</t>
  </si>
  <si>
    <t xml:space="preserve">LIMPEZA FINAL DE OBRA</t>
  </si>
  <si>
    <t xml:space="preserve">23.1</t>
  </si>
  <si>
    <t xml:space="preserve">73948/003</t>
  </si>
  <si>
    <t xml:space="preserve">LIMPEZA AZULEJO</t>
  </si>
  <si>
    <t xml:space="preserve">23.2</t>
  </si>
  <si>
    <t xml:space="preserve">73948/008</t>
  </si>
  <si>
    <t xml:space="preserve">LIMPEZA VIDRO COMUM</t>
  </si>
  <si>
    <t xml:space="preserve">23.3</t>
  </si>
  <si>
    <t xml:space="preserve">9537</t>
  </si>
  <si>
    <t xml:space="preserve">LIMPEZA FINAL DA OBRA</t>
  </si>
  <si>
    <t xml:space="preserve">Total Geral</t>
  </si>
  <si>
    <t xml:space="preserve">(Um milhão, noventa e nove mil, cento e doze reais e cinquenta e cinco centavos)</t>
  </si>
  <si>
    <t xml:space="preserve">OBRA</t>
  </si>
  <si>
    <t xml:space="preserve">Alta Floresta - MT</t>
  </si>
  <si>
    <t xml:space="preserve">BDI:</t>
  </si>
  <si>
    <t xml:space="preserve">Referência:</t>
  </si>
  <si>
    <t xml:space="preserve">SINAPI - 06/2018 - MT</t>
  </si>
  <si>
    <t xml:space="preserve">Período:</t>
  </si>
  <si>
    <t xml:space="preserve">300 dias</t>
  </si>
  <si>
    <t xml:space="preserve">Custo/m²:</t>
  </si>
  <si>
    <t xml:space="preserve">PLANILHA RESUMO</t>
  </si>
  <si>
    <t xml:space="preserve">ITEM</t>
  </si>
  <si>
    <t xml:space="preserve">DESCRIÇÃO</t>
  </si>
  <si>
    <t xml:space="preserve">%</t>
  </si>
  <si>
    <t xml:space="preserve">VALOR</t>
  </si>
  <si>
    <t xml:space="preserve">TOTAL</t>
  </si>
  <si>
    <t xml:space="preserve">MAPA DE COTAÇÃO</t>
  </si>
  <si>
    <t xml:space="preserve">INSTALAÇÃO ELÉTRICAS</t>
  </si>
  <si>
    <t xml:space="preserve">CÓDIGO</t>
  </si>
  <si>
    <t xml:space="preserve">FONTE</t>
  </si>
  <si>
    <t xml:space="preserve">CNPJ</t>
  </si>
  <si>
    <t xml:space="preserve">TELEFONE</t>
  </si>
  <si>
    <t xml:space="preserve">CONTATO</t>
  </si>
  <si>
    <t xml:space="preserve">DATA</t>
  </si>
  <si>
    <t xml:space="preserve">UNIDADE</t>
  </si>
  <si>
    <t xml:space="preserve">PREÇO UNITÁRIO</t>
  </si>
  <si>
    <t xml:space="preserve">MEDIANA</t>
  </si>
  <si>
    <t xml:space="preserve">SES001</t>
  </si>
  <si>
    <t xml:space="preserve">CONECTOR DE GTDU PARA CABO DE 35MM² À 70MM²</t>
  </si>
  <si>
    <t xml:space="preserve">PIZZATO</t>
  </si>
  <si>
    <t xml:space="preserve"> 04.181.115/0001-80</t>
  </si>
  <si>
    <t xml:space="preserve">3051-4400</t>
  </si>
  <si>
    <t xml:space="preserve">Thomas</t>
  </si>
  <si>
    <t xml:space="preserve">ELÉTRICA PARANÁ</t>
  </si>
  <si>
    <t xml:space="preserve">08.139.615/0001-05</t>
  </si>
  <si>
    <t xml:space="preserve">3388-0800</t>
  </si>
  <si>
    <t xml:space="preserve">Daniel Mayke</t>
  </si>
  <si>
    <t xml:space="preserve">SES002</t>
  </si>
  <si>
    <t xml:space="preserve">CAIXA DE MEDIÇÃO DE ENERGIA DIRETA, 200A</t>
  </si>
  <si>
    <t xml:space="preserve">04.181.115/0001-80</t>
  </si>
  <si>
    <t xml:space="preserve">SES003</t>
  </si>
  <si>
    <t xml:space="preserve">CABEÇOTE PARA ELETRODUTO, AÇO GALVANIZADO, DN 110 MM (4")</t>
  </si>
  <si>
    <t xml:space="preserve">SES004</t>
  </si>
  <si>
    <t xml:space="preserve">SEAL TUBO ANTI-CHAMAS, FLEXÍVEL CORRUGADO, PVC, DN 110 MM (4")</t>
  </si>
  <si>
    <t xml:space="preserve">SES005</t>
  </si>
  <si>
    <t xml:space="preserve">SES006</t>
  </si>
  <si>
    <t xml:space="preserve">SUPORTE ISOLADOR PARA CORDOALHA DE ALUMÍNIO</t>
  </si>
  <si>
    <t xml:space="preserve">SES007</t>
  </si>
  <si>
    <t xml:space="preserve">PARAFUSO MÁQUINA M16, 300MM</t>
  </si>
  <si>
    <t xml:space="preserve">SES008</t>
  </si>
  <si>
    <t xml:space="preserve">TUBO AÇO GALVANIZADO, 4", 7M</t>
  </si>
  <si>
    <t xml:space="preserve">PÇ</t>
  </si>
  <si>
    <t xml:space="preserve">SES009</t>
  </si>
  <si>
    <t xml:space="preserve">QUADRO DE DISTRIBUIÇÃO DE EMBUTIR, EM CHAPA METÁLICA, TRIFÁSICO, PARA 70 DISJUNTORES DIN, 225A</t>
  </si>
  <si>
    <t xml:space="preserve">INSTALAÇÃO DE LÓGICA</t>
  </si>
  <si>
    <t xml:space="preserve">SES010</t>
  </si>
  <si>
    <t xml:space="preserve">CURVA 90° PARA ELETROCALHA, 100X100MM</t>
  </si>
  <si>
    <t xml:space="preserve">Fagner Nascimento</t>
  </si>
  <si>
    <t xml:space="preserve">PETEL</t>
  </si>
  <si>
    <t xml:space="preserve">22.760.075/0001-03</t>
  </si>
  <si>
    <t xml:space="preserve">3634-1717</t>
  </si>
  <si>
    <t xml:space="preserve">Dirceu dos Santos</t>
  </si>
  <si>
    <t xml:space="preserve">SES011</t>
  </si>
  <si>
    <t xml:space="preserve">ELETROCALHA PERFURADA, CHAPA 22, 100X100MM, 3M</t>
  </si>
  <si>
    <t xml:space="preserve">SES012</t>
  </si>
  <si>
    <t xml:space="preserve">TÊ VERTICAL PARA ELETROCALHA, 100X100M</t>
  </si>
  <si>
    <t xml:space="preserve">SES013</t>
  </si>
  <si>
    <t xml:space="preserve">NVR SERVIDOR VIDEO 8 CANAIS 1080P </t>
  </si>
  <si>
    <t xml:space="preserve">PLUGMAIS</t>
  </si>
  <si>
    <t xml:space="preserve">07.388.781/0001-82</t>
  </si>
  <si>
    <t xml:space="preserve">3648-5700</t>
  </si>
  <si>
    <t xml:space="preserve">Filipe Cavalcante</t>
  </si>
  <si>
    <t xml:space="preserve">SES014</t>
  </si>
  <si>
    <t xml:space="preserve">HARD DISK SATA 3TB, 5400 RPM</t>
  </si>
  <si>
    <t xml:space="preserve">SES015</t>
  </si>
  <si>
    <t xml:space="preserve">RACK DE PAREDE 12U</t>
  </si>
  <si>
    <t xml:space="preserve">-</t>
  </si>
  <si>
    <t xml:space="preserve">CAIXA DE SOBREPOR PARA RJ45</t>
  </si>
  <si>
    <t xml:space="preserve">SES016</t>
  </si>
  <si>
    <t xml:space="preserve">CAIXA COM ESPELHO PARA CONECTOR 1 RJ45</t>
  </si>
  <si>
    <t xml:space="preserve">SES017</t>
  </si>
  <si>
    <t xml:space="preserve">CAIXA COM ESPELHO PARA CONECTOR 2 RJ45</t>
  </si>
  <si>
    <t xml:space="preserve">SES018</t>
  </si>
  <si>
    <t xml:space="preserve">SAÍDA LATERAL SIMPLES DE ELETROCALHA PARA ELETRODUTO 3/4'</t>
  </si>
  <si>
    <t xml:space="preserve">ESCALA SALARIAL DE MÃO-DE-OBRA </t>
  </si>
  <si>
    <t xml:space="preserve">COM DESONERAÇÃO</t>
  </si>
  <si>
    <t xml:space="preserve">HORISTA (%)</t>
  </si>
  <si>
    <t xml:space="preserve">MENSALISTA (%)</t>
  </si>
  <si>
    <t xml:space="preserve">GRUPO A</t>
  </si>
  <si>
    <t xml:space="preserve">A1</t>
  </si>
  <si>
    <t xml:space="preserve">INSS</t>
  </si>
  <si>
    <t xml:space="preserve">A2</t>
  </si>
  <si>
    <t xml:space="preserve">SESI</t>
  </si>
  <si>
    <t xml:space="preserve">A3</t>
  </si>
  <si>
    <t xml:space="preserve">SENAI</t>
  </si>
  <si>
    <t xml:space="preserve">A4</t>
  </si>
  <si>
    <t xml:space="preserve">INCRA</t>
  </si>
  <si>
    <t xml:space="preserve">A5</t>
  </si>
  <si>
    <t xml:space="preserve">SEBRAE</t>
  </si>
  <si>
    <t xml:space="preserve">A6</t>
  </si>
  <si>
    <t xml:space="preserve">Salario Educação</t>
  </si>
  <si>
    <t xml:space="preserve">A7</t>
  </si>
  <si>
    <t xml:space="preserve">Seguro Contra Acidentes de Trabalho</t>
  </si>
  <si>
    <t xml:space="preserve">A8</t>
  </si>
  <si>
    <t xml:space="preserve">FGTS</t>
  </si>
  <si>
    <t xml:space="preserve">A9</t>
  </si>
  <si>
    <t xml:space="preserve">SECONCI</t>
  </si>
  <si>
    <t xml:space="preserve">A</t>
  </si>
  <si>
    <t xml:space="preserve">GRUPO B</t>
  </si>
  <si>
    <t xml:space="preserve">B1</t>
  </si>
  <si>
    <t xml:space="preserve">Repouso Semanal Remunerado</t>
  </si>
  <si>
    <t xml:space="preserve">Não incide</t>
  </si>
  <si>
    <t xml:space="preserve">B2</t>
  </si>
  <si>
    <t xml:space="preserve">Feriados</t>
  </si>
  <si>
    <t xml:space="preserve">B3</t>
  </si>
  <si>
    <t xml:space="preserve">Auxilio - Enfermidade</t>
  </si>
  <si>
    <t xml:space="preserve">B4</t>
  </si>
  <si>
    <t xml:space="preserve">13º Salario</t>
  </si>
  <si>
    <t xml:space="preserve">B5</t>
  </si>
  <si>
    <t xml:space="preserve">Licença Paternidade</t>
  </si>
  <si>
    <t xml:space="preserve">B6</t>
  </si>
  <si>
    <t xml:space="preserve">Faltas Justificadas</t>
  </si>
  <si>
    <t xml:space="preserve">B7</t>
  </si>
  <si>
    <t xml:space="preserve">Dias de chuvas</t>
  </si>
  <si>
    <t xml:space="preserve">B8</t>
  </si>
  <si>
    <t xml:space="preserve">Auxílio Acidente de Trabalho</t>
  </si>
  <si>
    <t xml:space="preserve">B9</t>
  </si>
  <si>
    <t xml:space="preserve">Férias Gozadas</t>
  </si>
  <si>
    <t xml:space="preserve">B10</t>
  </si>
  <si>
    <t xml:space="preserve">Salário Maternidade</t>
  </si>
  <si>
    <t xml:space="preserve">B</t>
  </si>
  <si>
    <t xml:space="preserve">GRUPO C</t>
  </si>
  <si>
    <t xml:space="preserve">C1</t>
  </si>
  <si>
    <t xml:space="preserve">Aviso Prévio Indenizado</t>
  </si>
  <si>
    <t xml:space="preserve">C2</t>
  </si>
  <si>
    <t xml:space="preserve">Aviso Prévio Trabalhado</t>
  </si>
  <si>
    <t xml:space="preserve">C3</t>
  </si>
  <si>
    <t xml:space="preserve">Férias Indenizadas</t>
  </si>
  <si>
    <t xml:space="preserve">C4</t>
  </si>
  <si>
    <t xml:space="preserve">Depósito Rescisão Sem Justa Causa</t>
  </si>
  <si>
    <t xml:space="preserve">C5</t>
  </si>
  <si>
    <t xml:space="preserve">Indenização Adicional</t>
  </si>
  <si>
    <t xml:space="preserve">C</t>
  </si>
  <si>
    <t xml:space="preserve">GRUPO D</t>
  </si>
  <si>
    <t xml:space="preserve">D1</t>
  </si>
  <si>
    <t xml:space="preserve">Reincidência de Grupo A Sobre Grupo B</t>
  </si>
  <si>
    <t xml:space="preserve">D2</t>
  </si>
  <si>
    <t xml:space="preserve">Reincidência de Grupo A Sobre Aviso Prévio Trabalhado e Reincidência do FGTS Sobre Aviso Prévio Indenizado</t>
  </si>
  <si>
    <t xml:space="preserve">D</t>
  </si>
  <si>
    <t xml:space="preserve">TOTAL (A+B+C+D)</t>
  </si>
  <si>
    <t xml:space="preserve">Referência</t>
  </si>
  <si>
    <t xml:space="preserve">PERÍODO:</t>
  </si>
  <si>
    <t xml:space="preserve">CRONOGRAMA FÍSICO FINANCEIRO</t>
  </si>
  <si>
    <t xml:space="preserve">MÊS 01</t>
  </si>
  <si>
    <t xml:space="preserve">MÊS 02</t>
  </si>
  <si>
    <t xml:space="preserve">MÊS 03</t>
  </si>
  <si>
    <t xml:space="preserve">MÊS 04</t>
  </si>
  <si>
    <t xml:space="preserve">MÊS 05</t>
  </si>
  <si>
    <t xml:space="preserve">MÊS 06</t>
  </si>
  <si>
    <t xml:space="preserve">MÊS 07</t>
  </si>
  <si>
    <t xml:space="preserve">MÊS 08</t>
  </si>
  <si>
    <t xml:space="preserve">MÊS 09</t>
  </si>
  <si>
    <t xml:space="preserve">MÊS 10</t>
  </si>
  <si>
    <t xml:space="preserve">VALOR (R$)</t>
  </si>
  <si>
    <t xml:space="preserve">ACUMULADO</t>
  </si>
  <si>
    <t xml:space="preserve">COMPOSIÇÃO DA PARCELA DE BDI (BONIFICAÇÕES E DESPESA INDIRETAS)</t>
  </si>
  <si>
    <t xml:space="preserve">ITENS RELATIVOS À ADMINISTRAÇÃO CENTRAL</t>
  </si>
  <si>
    <t xml:space="preserve">% SOBRE PV</t>
  </si>
  <si>
    <t xml:space="preserve">AC - Administração Central</t>
  </si>
  <si>
    <t xml:space="preserve">3,00% de PV</t>
  </si>
  <si>
    <t xml:space="preserve">DF - Custos Financeiros</t>
  </si>
  <si>
    <t xml:space="preserve">CF do (PV-Lucro Operacional)</t>
  </si>
  <si>
    <t xml:space="preserve">C - Riscos</t>
  </si>
  <si>
    <t xml:space="preserve">0,97% de PV</t>
  </si>
  <si>
    <t xml:space="preserve">S + G - Seguros e Garantias</t>
  </si>
  <si>
    <t xml:space="preserve">2,50% a.a. sobre 5,00% do PV</t>
  </si>
  <si>
    <t xml:space="preserve">Sub-total</t>
  </si>
  <si>
    <t xml:space="preserve">LUCRO</t>
  </si>
  <si>
    <t xml:space="preserve">E - Lucro Operacional</t>
  </si>
  <si>
    <t xml:space="preserve">6,16% de PV</t>
  </si>
  <si>
    <t xml:space="preserve">BDI SEM IMPOSTOS</t>
  </si>
  <si>
    <t xml:space="preserve">TAXAS E IMPOSTOS</t>
  </si>
  <si>
    <t xml:space="preserve">F - PIS</t>
  </si>
  <si>
    <t xml:space="preserve">0,65% de PV</t>
  </si>
  <si>
    <t xml:space="preserve">G - COFINS</t>
  </si>
  <si>
    <t xml:space="preserve">H - ISSQN</t>
  </si>
  <si>
    <t xml:space="preserve">0,80% de PV</t>
  </si>
  <si>
    <t xml:space="preserve">Contribuição Previdenciária - Lei N° 13.161/15</t>
  </si>
  <si>
    <t xml:space="preserve">BDI COM IMPOSTOS</t>
  </si>
  <si>
    <t xml:space="preserve">Custo Direto - CD</t>
  </si>
  <si>
    <t xml:space="preserve">BDI Final com impostos</t>
  </si>
  <si>
    <t xml:space="preserve">Preço de Venda - PV</t>
  </si>
  <si>
    <t xml:space="preserve">Legenda:</t>
  </si>
  <si>
    <r>
      <rPr>
        <b val="true"/>
        <i val="true"/>
        <sz val="8"/>
        <color rgb="FF000000"/>
        <rFont val="Calibri Light"/>
        <family val="2"/>
        <charset val="1"/>
      </rPr>
      <t xml:space="preserve">PV </t>
    </r>
    <r>
      <rPr>
        <i val="true"/>
        <sz val="8"/>
        <color rgb="FF000000"/>
        <rFont val="Calibri Light"/>
        <family val="2"/>
        <charset val="1"/>
      </rPr>
      <t xml:space="preserve">= Preço de Venda</t>
    </r>
  </si>
  <si>
    <t xml:space="preserve">IA = Inflação Acumulada (período de 12 meses - IPCA) = 4,84%</t>
  </si>
  <si>
    <t xml:space="preserve">CD = Custo Direto</t>
  </si>
  <si>
    <t xml:space="preserve">CF = ((1 + Selic)¹/¹² x ((1+IA)¹/¹² -1)</t>
  </si>
  <si>
    <t xml:space="preserve">Selic Fev/2014 = 10,52%</t>
  </si>
  <si>
    <t xml:space="preserve">Seguros e Garantias (2,5% a.a. sobre 5% do PV) - Prazo médio de 1 ano</t>
  </si>
  <si>
    <t xml:space="preserve">Lucro Operacional conforme Portaria SINFRA n°. 343/05 de 07 de junho de 2005.</t>
  </si>
  <si>
    <t xml:space="preserve">Localidade / alíquota ISSQN</t>
  </si>
  <si>
    <t xml:space="preserve">Alíquota de Alta Floresta= 5,0%</t>
  </si>
  <si>
    <t xml:space="preserve">100% sobre alíquota</t>
  </si>
  <si>
    <t xml:space="preserve">Composições Analíticas com Preço Unitário </t>
  </si>
  <si>
    <t xml:space="preserve">Composições Principais</t>
  </si>
  <si>
    <t xml:space="preserve">Tipo</t>
  </si>
  <si>
    <t xml:space="preserve">Composição</t>
  </si>
  <si>
    <t xml:space="preserve"> 1.1 </t>
  </si>
  <si>
    <t xml:space="preserve"> SES0049 </t>
  </si>
  <si>
    <t xml:space="preserve">SERT - SERVIÇOS TÉCNICOS</t>
  </si>
  <si>
    <t xml:space="preserve">54.148,20</t>
  </si>
  <si>
    <t xml:space="preserve">Composição Auxiliar</t>
  </si>
  <si>
    <t xml:space="preserve"> 94295 </t>
  </si>
  <si>
    <t xml:space="preserve">MESTRE DE OBRAS COM ENCARGOS COMPLEMENTARES</t>
  </si>
  <si>
    <t xml:space="preserve">SEDI - SERVIÇOS DIVERSOS</t>
  </si>
  <si>
    <t xml:space="preserve">MES</t>
  </si>
  <si>
    <t xml:space="preserve">10,0</t>
  </si>
  <si>
    <t xml:space="preserve">4.687,98</t>
  </si>
  <si>
    <t xml:space="preserve"> 90777 </t>
  </si>
  <si>
    <t xml:space="preserve">ENGENHEIRO CIVIL DE OBRA JUNIOR COM ENCARGOS COMPLEMENTARES</t>
  </si>
  <si>
    <t xml:space="preserve">H</t>
  </si>
  <si>
    <t xml:space="preserve">90,0</t>
  </si>
  <si>
    <t xml:space="preserve">80,76</t>
  </si>
  <si>
    <t xml:space="preserve"> 2.1 </t>
  </si>
  <si>
    <t xml:space="preserve"> SDC04122 </t>
  </si>
  <si>
    <t xml:space="preserve">ASTU - ASSENTAMENTO DE TUBOS E PECAS</t>
  </si>
  <si>
    <t xml:space="preserve">1.500,00</t>
  </si>
  <si>
    <t xml:space="preserve">Insumo da Composição</t>
  </si>
  <si>
    <t xml:space="preserve"> 777 </t>
  </si>
  <si>
    <t xml:space="preserve">Serviços</t>
  </si>
  <si>
    <t xml:space="preserve">1,0</t>
  </si>
  <si>
    <t xml:space="preserve"> SDC05002 </t>
  </si>
  <si>
    <t xml:space="preserve">CANT - CANTEIRO DE OBRAS</t>
  </si>
  <si>
    <t xml:space="preserve">573,38</t>
  </si>
  <si>
    <t xml:space="preserve"> 00010777 </t>
  </si>
  <si>
    <t xml:space="preserve">LOCACAO DE CONTAINER 2,30 X 4,30 M, ALT. 2,50 M, PARA SANITARIO, COM 3 BACIAS, 4 CHUVEIROS, 1 LAVATORIO E 1 MICTORIO</t>
  </si>
  <si>
    <t xml:space="preserve">Equipamento</t>
  </si>
  <si>
    <t xml:space="preserve"> SDC05008 </t>
  </si>
  <si>
    <t xml:space="preserve">INEL - INSTALAÇÃO ELÉTRICA/ELETRIFICAÇÃO E ILUMINAÇÃO EXTERNA</t>
  </si>
  <si>
    <t xml:space="preserve">1.454,61</t>
  </si>
  <si>
    <t xml:space="preserve"> 88264 </t>
  </si>
  <si>
    <t xml:space="preserve">ELETRICISTA COM ENCARGOS COMPLEMENTARES</t>
  </si>
  <si>
    <t xml:space="preserve">8,0</t>
  </si>
  <si>
    <t xml:space="preserve">18,04</t>
  </si>
  <si>
    <t xml:space="preserve"> 88316 </t>
  </si>
  <si>
    <t xml:space="preserve">SERVENTE COM ENCARGOS COMPLEMENTARES</t>
  </si>
  <si>
    <t xml:space="preserve">14,13</t>
  </si>
  <si>
    <t xml:space="preserve"> 00000406 </t>
  </si>
  <si>
    <t xml:space="preserve">FITA ACO INOX PARA CINTAR POSTE, L = 19 MM, E = 0,5 MM (ROLO DE 30M)</t>
  </si>
  <si>
    <t xml:space="preserve">Material</t>
  </si>
  <si>
    <t xml:space="preserve">0,1333333</t>
  </si>
  <si>
    <t xml:space="preserve">50,94</t>
  </si>
  <si>
    <t xml:space="preserve"> 00000420 </t>
  </si>
  <si>
    <t xml:space="preserve">CINTA CIRCULAR EM ACO GALVANIZADO DE 150 MM DE DIAMETRO PARA FIXACAO DE CAIXA MEDICAO, INCLUI PARAFUSOS E PORCAS</t>
  </si>
  <si>
    <t xml:space="preserve">2,0</t>
  </si>
  <si>
    <t xml:space="preserve">19,38</t>
  </si>
  <si>
    <t xml:space="preserve"> 00000857 </t>
  </si>
  <si>
    <t xml:space="preserve">CABO DE COBRE NU 16 MM2 MEIO-DURO</t>
  </si>
  <si>
    <t xml:space="preserve">3,0</t>
  </si>
  <si>
    <t xml:space="preserve">7,98</t>
  </si>
  <si>
    <t xml:space="preserve"> 00000937 </t>
  </si>
  <si>
    <t xml:space="preserve">FIO DE COBRE, SOLIDO, CLASSE 1, ISOLACAO EM PVC/A, ANTICHAMA BWF-B, 450/750V, SECAO NOMINAL 10 MM2</t>
  </si>
  <si>
    <t xml:space="preserve">27,0</t>
  </si>
  <si>
    <t xml:space="preserve">4,82</t>
  </si>
  <si>
    <t xml:space="preserve"> 00001062 </t>
  </si>
  <si>
    <t xml:space="preserve">CAIXA INTERNA DE MEDICAO PARA 1 MEDIDOR TRIFASICO, COM VISOR, EM CHAPA DE ACO 18 USG (PADRAO DA CONCESSIONARIA LOCAL)</t>
  </si>
  <si>
    <t xml:space="preserve">149,50</t>
  </si>
  <si>
    <t xml:space="preserve"> 00001096 </t>
  </si>
  <si>
    <t xml:space="preserve">ARMACAO VERTICAL COM HASTE E CONTRA-PINO, EM CHAPA DE ACO GALVANIZADO 3/16", COM 4 ESTRIBOS E 4 ISOLADORES</t>
  </si>
  <si>
    <t xml:space="preserve">64,30</t>
  </si>
  <si>
    <t xml:space="preserve"> 00001539 </t>
  </si>
  <si>
    <t xml:space="preserve">CONECTOR METALICO TIPO PARAFUSO FENDIDO (SPLIT BOLT), PARA CABOS ATE 16 MM2</t>
  </si>
  <si>
    <t xml:space="preserve">4,00</t>
  </si>
  <si>
    <t xml:space="preserve"> 00001892 </t>
  </si>
  <si>
    <t xml:space="preserve">LUVA EM PVC RIGIDO ROSCAVEL, DE 1", PARA ELETRODUTO</t>
  </si>
  <si>
    <t xml:space="preserve">4,0</t>
  </si>
  <si>
    <t xml:space="preserve">1,16</t>
  </si>
  <si>
    <t xml:space="preserve"> 00002392 </t>
  </si>
  <si>
    <t xml:space="preserve">DISJUNTOR TIPO NEMA, TRIPOLAR 10  ATE  50A, TENSAO MAXIMA DE 415 V</t>
  </si>
  <si>
    <t xml:space="preserve">57,39</t>
  </si>
  <si>
    <t xml:space="preserve"> 00002685 </t>
  </si>
  <si>
    <t xml:space="preserve">ELETRODUTO DE PVC RIGIDO ROSCAVEL DE 1 ", SEM LUVA</t>
  </si>
  <si>
    <t xml:space="preserve">3,23</t>
  </si>
  <si>
    <t xml:space="preserve"> 00003379 </t>
  </si>
  <si>
    <t xml:space="preserve">!EM PROCESSO DE DESATIVACAO! HASTE DE ATERRAMENTO EM ACO COM 3,00 M DE COMPRIMENTO E DN = 5/8", REVESTIDA COM BAIXA CAMADA DE COBRE, SEM CONECTOR</t>
  </si>
  <si>
    <t xml:space="preserve">30,88</t>
  </si>
  <si>
    <t xml:space="preserve"> 00004346 </t>
  </si>
  <si>
    <t xml:space="preserve">PARAFUSO DE FERRO POLIDO, SEXTAVADO, COM ROSCA PARCIAL, DIAMETRO 5/8", COMPRIMENTO 6", COM PORCA E ARRUELA DE PRESSAO MEDIA</t>
  </si>
  <si>
    <t xml:space="preserve">4,64</t>
  </si>
  <si>
    <t xml:space="preserve"> 00011267 </t>
  </si>
  <si>
    <t xml:space="preserve">ARRUELA REDONDA DE LATAO, DIAMETRO EXTERNO = 34 MM, ESPESSURA = 2,5 MM, DIAMETRO DO FURO = 17 MM</t>
  </si>
  <si>
    <t xml:space="preserve">5,26</t>
  </si>
  <si>
    <t xml:space="preserve"> 00012034 </t>
  </si>
  <si>
    <t xml:space="preserve">CURVA 180 GRAUS, DE PVC RIGIDO ROSCAVEL, DE 3/4", PARA ELETRODUTO</t>
  </si>
  <si>
    <t xml:space="preserve">3,30</t>
  </si>
  <si>
    <t xml:space="preserve"> 00039176 </t>
  </si>
  <si>
    <t xml:space="preserve">BUCHA EM ALUMINIO, COM ROSCA, DE 1", PARA ELETRODUTO</t>
  </si>
  <si>
    <t xml:space="preserve">0,65</t>
  </si>
  <si>
    <t xml:space="preserve"> 00039210 </t>
  </si>
  <si>
    <t xml:space="preserve">ARRUELA EM ALUMINIO, COM ROSCA, DE 1", PARA ELETRODUTO</t>
  </si>
  <si>
    <t xml:space="preserve">0,48</t>
  </si>
  <si>
    <t xml:space="preserve"> 00012366 </t>
  </si>
  <si>
    <t xml:space="preserve">POSTE DE CONCRETO CIRCULAR, 150 KG, H = 10 M (NBR 8451)</t>
  </si>
  <si>
    <t xml:space="preserve">540,11</t>
  </si>
  <si>
    <t xml:space="preserve"> SDC05004 </t>
  </si>
  <si>
    <t xml:space="preserve">1.414,14</t>
  </si>
  <si>
    <t xml:space="preserve"> 88248 </t>
  </si>
  <si>
    <t xml:space="preserve">AUXILIAR DE ENCANADOR OU BOMBEIRO HIDRÁULICO COM ENCARGOS COMPLEMENTARES</t>
  </si>
  <si>
    <t xml:space="preserve">13,94</t>
  </si>
  <si>
    <t xml:space="preserve"> 88267 </t>
  </si>
  <si>
    <t xml:space="preserve">ENCANADOR OU BOMBEIRO HIDRÁULICO COM ENCARGOS COMPLEMENTARES</t>
  </si>
  <si>
    <t xml:space="preserve">17,84</t>
  </si>
  <si>
    <t xml:space="preserve"> 88309 </t>
  </si>
  <si>
    <t xml:space="preserve">PEDREIRO COM ENCARGOS COMPLEMENTARES</t>
  </si>
  <si>
    <t xml:space="preserve">17,42</t>
  </si>
  <si>
    <t xml:space="preserve">8,12</t>
  </si>
  <si>
    <t xml:space="preserve"> 88262 </t>
  </si>
  <si>
    <t xml:space="preserve">CARPINTEIRO DE FORMAS COM ENCARGOS COMPLEMENTARES</t>
  </si>
  <si>
    <t xml:space="preserve">17,32</t>
  </si>
  <si>
    <t xml:space="preserve"> 00020247 </t>
  </si>
  <si>
    <t xml:space="preserve">PREGO DE ACO POLIDO COM CABECA 15 X 15 (1 1/4 X 13)</t>
  </si>
  <si>
    <t xml:space="preserve">10,13</t>
  </si>
  <si>
    <t xml:space="preserve"> 00009836 </t>
  </si>
  <si>
    <t xml:space="preserve">TUBO PVC  SERIE NORMAL, DN 100 MM, PARA ESGOTO  PREDIAL (NBR 5688)</t>
  </si>
  <si>
    <t xml:space="preserve">5,0</t>
  </si>
  <si>
    <t xml:space="preserve">8,17</t>
  </si>
  <si>
    <t xml:space="preserve"> 00000370 </t>
  </si>
  <si>
    <t xml:space="preserve">AREIA MEDIA - POSTO JAZIDA/FORNECEDOR (RETIRADO NA JAZIDA, SEM TRANSPORTE)</t>
  </si>
  <si>
    <t xml:space="preserve">0,0189</t>
  </si>
  <si>
    <t xml:space="preserve">62,75</t>
  </si>
  <si>
    <t xml:space="preserve"> 00012774 </t>
  </si>
  <si>
    <t xml:space="preserve">HIDROMETRO UNIJATO, VAZAO MAXIMA DE 5,0 M3/H, DE 3/4"</t>
  </si>
  <si>
    <t xml:space="preserve">101,34</t>
  </si>
  <si>
    <t xml:space="preserve"> 00006189 </t>
  </si>
  <si>
    <t xml:space="preserve">TABUA MADEIRA 2A QUALIDADE 2,5 X 30,0CM (1 X 12") NAO APARELHADA</t>
  </si>
  <si>
    <t xml:space="preserve">6,26</t>
  </si>
  <si>
    <t xml:space="preserve"> 00009868 </t>
  </si>
  <si>
    <t xml:space="preserve">TUBO PVC, SOLDAVEL, DN 25 MM, AGUA FRIA (NBR-5648)</t>
  </si>
  <si>
    <t xml:space="preserve">30,0</t>
  </si>
  <si>
    <t xml:space="preserve">2,87</t>
  </si>
  <si>
    <t xml:space="preserve"> 00004425 </t>
  </si>
  <si>
    <t xml:space="preserve">VIGA DE MADEIRA NAO APARELHADA 6 X 12 CM, MACARANDUBA, ANGELIM OU EQUIVALENTE DA REGIAO</t>
  </si>
  <si>
    <t xml:space="preserve">25,0</t>
  </si>
  <si>
    <t xml:space="preserve">9,90</t>
  </si>
  <si>
    <t xml:space="preserve"> 00007258 </t>
  </si>
  <si>
    <t xml:space="preserve">TIJOLO CERAMICO MACICO *5 X 10 X 20* CM</t>
  </si>
  <si>
    <t xml:space="preserve">0,33</t>
  </si>
  <si>
    <t xml:space="preserve"> 00034636 </t>
  </si>
  <si>
    <t xml:space="preserve">CAIXA D'AGUA EM POLIETILENO 1000 LITROS, COM TAMPA</t>
  </si>
  <si>
    <t xml:space="preserve">275,93</t>
  </si>
  <si>
    <t xml:space="preserve"> SDC01295 </t>
  </si>
  <si>
    <t xml:space="preserve">20,11</t>
  </si>
  <si>
    <t xml:space="preserve"> 97065 </t>
  </si>
  <si>
    <t xml:space="preserve">MONTAGEM E DESMONTAGEM DE ANDAIME MULTIDIRECIONAL (EXCLUSIVE ANDAIME E LIMPEZA). AF_11/2017</t>
  </si>
  <si>
    <t xml:space="preserve">5,11</t>
  </si>
  <si>
    <t xml:space="preserve"> 00010527 </t>
  </si>
  <si>
    <t xml:space="preserve">LOCACAO DE ANDAIME METALICO TUBULAR DE ENCAIXE, TIPO DE TORRE, COM LARGURA DE 1 ATE 1,5 M E ALTURA DE *1,00* M</t>
  </si>
  <si>
    <t xml:space="preserve">M/MES</t>
  </si>
  <si>
    <t xml:space="preserve">15,00</t>
  </si>
  <si>
    <t xml:space="preserve"> SDC01021 </t>
  </si>
  <si>
    <t xml:space="preserve">MOVT - MOVIMENTO DE TERRA</t>
  </si>
  <si>
    <t xml:space="preserve">28,26</t>
  </si>
  <si>
    <t xml:space="preserve"> 00006081 </t>
  </si>
  <si>
    <t xml:space="preserve">ARGILA OU BARRO PARA ATERRO/REATERRO (COM TRANSPORTE ATE 10 KM)</t>
  </si>
  <si>
    <t xml:space="preserve"> SDC01200 </t>
  </si>
  <si>
    <t xml:space="preserve">6,69</t>
  </si>
  <si>
    <t xml:space="preserve">0,06</t>
  </si>
  <si>
    <t xml:space="preserve">0,4</t>
  </si>
  <si>
    <t xml:space="preserve"> SDC01198 </t>
  </si>
  <si>
    <t xml:space="preserve">378,15</t>
  </si>
  <si>
    <t xml:space="preserve"> 92874 </t>
  </si>
  <si>
    <t xml:space="preserve">LANÇAMENTO COM USO DE BOMBA, ADENSAMENTO E ACABAMENTO DE CONCRETO EM ESTRUTURAS. AF_12/2015</t>
  </si>
  <si>
    <t xml:space="preserve">FUES - FUNDAÇÕES E ESTRUTURAS</t>
  </si>
  <si>
    <t xml:space="preserve">23,84</t>
  </si>
  <si>
    <t xml:space="preserve"> 00001527 </t>
  </si>
  <si>
    <t xml:space="preserve">CONCRETO USINADO BOMBEAVEL, CLASSE DE RESISTENCIA C25, COM BRITA 0 E 1, SLUMP = 100 +/- 20 MM, INCLUI SERVICO DE BOMBEAMENTO (NBR 8953)</t>
  </si>
  <si>
    <t xml:space="preserve">354,31</t>
  </si>
  <si>
    <t xml:space="preserve"> 8.1.11 </t>
  </si>
  <si>
    <t xml:space="preserve"> 8.2.1 </t>
  </si>
  <si>
    <t xml:space="preserve"> SDC01016 </t>
  </si>
  <si>
    <t xml:space="preserve">79,51</t>
  </si>
  <si>
    <t xml:space="preserve">0,19</t>
  </si>
  <si>
    <t xml:space="preserve">0,35</t>
  </si>
  <si>
    <t xml:space="preserve">0,85</t>
  </si>
  <si>
    <t xml:space="preserve"> SDC01002 </t>
  </si>
  <si>
    <t xml:space="preserve">CONCRETO USINADO BOMBEAVEL, CLASSE DE RESISTENCIA C25, COM BRITA 0 E 1, SLUMP = 100 +/- 20 MM, EXCLUI SERVICO DE BOMBEAMENTO (NBR 8953)</t>
  </si>
  <si>
    <t xml:space="preserve">303,61</t>
  </si>
  <si>
    <t xml:space="preserve"> 00000231 </t>
  </si>
  <si>
    <t xml:space="preserve">LAJE PRÉ-MOLDADA DE COBERTURA TRELIÇADA, C/ H=12CM, APOIO SIMPLES, INCLUSIVE EPS</t>
  </si>
  <si>
    <t xml:space="preserve">31,67</t>
  </si>
  <si>
    <t xml:space="preserve"> 00004491 </t>
  </si>
  <si>
    <t xml:space="preserve">PECA DE MADEIRA NATIVA / REGIONAL 7,5 X 7,5CM (3X3) NAO APARELHADA (P/FORMA)</t>
  </si>
  <si>
    <t xml:space="preserve">1,1</t>
  </si>
  <si>
    <t xml:space="preserve">4,33</t>
  </si>
  <si>
    <t xml:space="preserve"> 00005075 </t>
  </si>
  <si>
    <t xml:space="preserve">PREGO DE ACO POLIDO COM CABECA 18 X 30 (2 3/4 X 10)</t>
  </si>
  <si>
    <t xml:space="preserve">0,02</t>
  </si>
  <si>
    <t xml:space="preserve">9,15</t>
  </si>
  <si>
    <t xml:space="preserve">0,3</t>
  </si>
  <si>
    <t xml:space="preserve"> 8.2.2 </t>
  </si>
  <si>
    <t xml:space="preserve"> SDC01088 </t>
  </si>
  <si>
    <t xml:space="preserve">106,00</t>
  </si>
  <si>
    <t xml:space="preserve">0,073</t>
  </si>
  <si>
    <t xml:space="preserve"> 00000320 </t>
  </si>
  <si>
    <t xml:space="preserve">LAJE PRÉ-MOLDADA DE PISO TRELIÇADA, C/ H=16CM, APOIO SIMPLES, INCLUSIVE EPS</t>
  </si>
  <si>
    <t xml:space="preserve">53,90</t>
  </si>
  <si>
    <t xml:space="preserve"> 8.2.4 </t>
  </si>
  <si>
    <t xml:space="preserve"> SDC04118</t>
  </si>
  <si>
    <t xml:space="preserve">PARE - PAREDES/PAINEIS</t>
  </si>
  <si>
    <t xml:space="preserve">SDC01007</t>
  </si>
  <si>
    <t xml:space="preserve">ESTACA A TRADO(BROCA) D=25CM C/CONCRETO FCK=15MPA+20KG ACO/M3 MOLD.IN-LOCO</t>
  </si>
  <si>
    <t xml:space="preserve">MONTAGEM DE ARMADURA TRANSVERSAL DE ESTACAS DE SEÇÃO CIRCULAR, DIÂMETRO = 5,0 MM. AF_11/2016</t>
  </si>
  <si>
    <t xml:space="preserve">kg</t>
  </si>
  <si>
    <t xml:space="preserve">MONTAGEM DE ARMADURA LONGITUDINAL DE ESTACAS DE SEÇÃO CIRCULAR, DIÂMETRO = 8,0 MM. AF_11/2016</t>
  </si>
  <si>
    <t xml:space="preserve">ESCAVAÇÃO MANUAL DE VALA PARA VIGA BALDRAME, COM PREVISÃO DE FÔRMA. AF_06/2017</t>
  </si>
  <si>
    <t xml:space="preserve"> PREPARO DE FUNDO DE VALA COM LARGURA MENOR QUE 1,5 M, EM LOCAL COM NÍVEL BAIXO DE INTERFERÊNCIA. AF_06/2016</t>
  </si>
  <si>
    <t xml:space="preserve">LASTRO DE CONCRETO, PREPARO MECÂNICO, INCLUSOS ADITIVO IMPERMEABILIZANTE, LANÇAMENTO E ADENSAMENTO</t>
  </si>
  <si>
    <t xml:space="preserve">REATERRO MANUAL COM APILOAMENTO. AF_10/2017</t>
  </si>
  <si>
    <t xml:space="preserve">CARGA, MANOBRAS E DESCARGA DE MATERIAIS DIVERSOS, COM CAMINHAO BASCULANTE 6M3 (CARGA E DESCARGA MANUAIS)</t>
  </si>
  <si>
    <t xml:space="preserve">IMPERMEABILIZACAO DE SUPERFICIE COM EMULSAO ASFALTICA A BASE D'AGUA</t>
  </si>
  <si>
    <t xml:space="preserve">IMPE - IMPERMEABILIZAÇÕES E PROTEÇÕES DIVERSAS</t>
  </si>
  <si>
    <t xml:space="preserve">(COMPOSIÇÃO REPRESENTATIVA) DO SERVIÇO DE ALVENARIA DE VEDAÇÃO DE BLOCOS VAZADOS DE CONCRETO DE 14X19X39CM (ESPESSURA 14CM), PARA EDIFICAÇÃO HABITACIONAL UNIFAMILIAR (CASA) E EDIFICAÇÃO PÚBLICA PADRÃO. AF_12/2014</t>
  </si>
  <si>
    <t xml:space="preserve">GRAUTEAMENTO DE CINTA INTERMEDIÁRIA OU DE CONTRAVERGA EM ALVENARIA ESTRUTURAL. AF_01/2015</t>
  </si>
  <si>
    <t xml:space="preserve"> GRAUTEAMENTO DE CINTA SUPERIOR OU DE VERGA EM ALVENARIA ESTRUTURAL. AF_01/2015</t>
  </si>
  <si>
    <t xml:space="preserve">GRAUTEAMENTO VERTICAL EM ALVENARIA ESTRUTURAL. AF_01/2015</t>
  </si>
  <si>
    <t xml:space="preserve">ARMAÇÃO DE VERGA E CONTRAVERGA DE ALVENARIA ESTRUTURAL; DIÂMETRO DE 8,0 MM. AF_01/2015</t>
  </si>
  <si>
    <t xml:space="preserve">ESQV - ESQUADRIAS/FERRAGENS/VIDROS</t>
  </si>
  <si>
    <t xml:space="preserve">und</t>
  </si>
  <si>
    <t xml:space="preserve">VIDRACEIRO COM ENCARGOS COMPLEMENTARES</t>
  </si>
  <si>
    <t xml:space="preserve">00003104</t>
  </si>
  <si>
    <t xml:space="preserve">JOGO DE FERRAGENS CROMADAS P/ PORTA DE VIDRO TEMPERADO, UMA FOLHA COMPOSTA: DOBRADICA SUPERIOR (101) E INFERIOR (103),TRINCO (502), FECHADURA (520),CONTRA FECHADURA (531),COM CAPUCHINHO</t>
  </si>
  <si>
    <t xml:space="preserve">cj</t>
  </si>
  <si>
    <t xml:space="preserve">00010507</t>
  </si>
  <si>
    <t xml:space="preserve">VIDRO TEMPERADO INCOLOR E = 10 MM, SEM COLOCACAO</t>
  </si>
  <si>
    <t xml:space="preserve">00011523</t>
  </si>
  <si>
    <t xml:space="preserve"> PUXADOR CONCHA DE EMBUTIR, EM LATAO CROMADO, PARA PORTA / JANELA DE CORRER, LISO, SEM FURO PARA CHAVE, COM FUROS PARA FIXAR PARAFUSOS, *30 X 90* MM (LARGURA X ALTURA)</t>
  </si>
  <si>
    <t xml:space="preserve">00011499</t>
  </si>
  <si>
    <t xml:space="preserve">MOLA HIDRAULICA DE PISO P/ VIDRO TEMPERADO 10MM</t>
  </si>
  <si>
    <t xml:space="preserve"> SDC01017 </t>
  </si>
  <si>
    <t xml:space="preserve">7,95</t>
  </si>
  <si>
    <t xml:space="preserve"> 88315 </t>
  </si>
  <si>
    <t xml:space="preserve">SERRALHEIRO COM ENCARGOS COMPLEMENTARES</t>
  </si>
  <si>
    <t xml:space="preserve"> 88251 </t>
  </si>
  <si>
    <t xml:space="preserve">AUXILIAR DE SERRALHEIRO COM ENCARGOS COMPLEMENTARES</t>
  </si>
  <si>
    <t xml:space="preserve">14,08</t>
  </si>
  <si>
    <t xml:space="preserve"> 88310 </t>
  </si>
  <si>
    <t xml:space="preserve">PINTOR COM ENCARGOS COMPLEMENTARES</t>
  </si>
  <si>
    <t xml:space="preserve">0,003</t>
  </si>
  <si>
    <t xml:space="preserve">17,36</t>
  </si>
  <si>
    <t xml:space="preserve"> 88240 </t>
  </si>
  <si>
    <t xml:space="preserve">AJUDANTE DE ESTRUTURA METÁLICA COM ENCARGOS COMPLEMENTARES</t>
  </si>
  <si>
    <t xml:space="preserve">0,04</t>
  </si>
  <si>
    <t xml:space="preserve">11,36</t>
  </si>
  <si>
    <t xml:space="preserve"> 88317 </t>
  </si>
  <si>
    <t xml:space="preserve">SOLDADOR COM ENCARGOS COMPLEMENTARES</t>
  </si>
  <si>
    <t xml:space="preserve"> 00000179 </t>
  </si>
  <si>
    <t xml:space="preserve">PERFIL AÇO DOBRADO, LAMINADO E CHAPARIA ASTM A 36</t>
  </si>
  <si>
    <t xml:space="preserve">0,525</t>
  </si>
  <si>
    <t xml:space="preserve">4,88</t>
  </si>
  <si>
    <t xml:space="preserve"> 00000549 </t>
  </si>
  <si>
    <t xml:space="preserve">BARRA DE FERRO RETANGULAR, BARRA CHATA, 2" X 1/2" (L X E), 5,06 KG/M</t>
  </si>
  <si>
    <t xml:space="preserve">0,1037</t>
  </si>
  <si>
    <t xml:space="preserve">32,23</t>
  </si>
  <si>
    <t xml:space="preserve"> 00007307 </t>
  </si>
  <si>
    <t xml:space="preserve">FUNDO ANTICORROSIVO PARA METAIS FERROSOS (ZARCAO)</t>
  </si>
  <si>
    <t xml:space="preserve">L</t>
  </si>
  <si>
    <t xml:space="preserve">0,0025</t>
  </si>
  <si>
    <t xml:space="preserve">20,51</t>
  </si>
  <si>
    <t xml:space="preserve"> 00010997 </t>
  </si>
  <si>
    <t xml:space="preserve">ELETRODO REVESTIDO AWS - E7018, DIAMETRO IGUAL A 4,00 MM</t>
  </si>
  <si>
    <t xml:space="preserve">0,013</t>
  </si>
  <si>
    <t xml:space="preserve">12,00</t>
  </si>
  <si>
    <t xml:space="preserve"> 00005318 </t>
  </si>
  <si>
    <t xml:space="preserve">SOLVENTE DILUENTE A BASE DE AGUARRAS</t>
  </si>
  <si>
    <t xml:space="preserve">0,0003</t>
  </si>
  <si>
    <t xml:space="preserve"> SDC01018 </t>
  </si>
  <si>
    <t xml:space="preserve">2,45</t>
  </si>
  <si>
    <t xml:space="preserve"> 88278 </t>
  </si>
  <si>
    <t xml:space="preserve">MONTADOR DE ESTRUTURA METÁLICA COM ENCARGOS COMPLEMENTARES</t>
  </si>
  <si>
    <t xml:space="preserve">13,59</t>
  </si>
  <si>
    <t xml:space="preserve"> 89272 </t>
  </si>
  <si>
    <t xml:space="preserve">GUINDASTE HIDRÁULICO AUTOPROPELIDO, COM LANÇA TELESCÓPICA 28,80 M, CAPACIDADE MÁXIMA 30 T, POTÊNCIA 97 KW, TRAÇÃO 4 X 4 - CHP DIURNO. AF_11/2014</t>
  </si>
  <si>
    <t xml:space="preserve">CHOR - CUSTOS HORÁRIOS DE MÁQUINAS E EQUIPAMENTOS</t>
  </si>
  <si>
    <t xml:space="preserve">CHP</t>
  </si>
  <si>
    <t xml:space="preserve">0,01</t>
  </si>
  <si>
    <t xml:space="preserve">150,92</t>
  </si>
  <si>
    <t xml:space="preserve"> SDC01236 </t>
  </si>
  <si>
    <t xml:space="preserve">COBE - COBERTURA</t>
  </si>
  <si>
    <t xml:space="preserve">62,43</t>
  </si>
  <si>
    <t xml:space="preserve">0,061</t>
  </si>
  <si>
    <t xml:space="preserve"> 88323 </t>
  </si>
  <si>
    <t xml:space="preserve">TELHADISTA COM ENCARGOS COMPLEMENTARES</t>
  </si>
  <si>
    <t xml:space="preserve">0,056</t>
  </si>
  <si>
    <t xml:space="preserve">18,48</t>
  </si>
  <si>
    <t xml:space="preserve"> 93287 </t>
  </si>
  <si>
    <t xml:space="preserve">GUINDASTE HIDRÁULICO AUTOPROPELIDO, COM LANÇA TELESCÓPICA 40 M, CAPACIDADE MÁXIMA 60 T, POTÊNCIA 260 KW - CHP DIURNO. AF_03/2016</t>
  </si>
  <si>
    <t xml:space="preserve">0,0007</t>
  </si>
  <si>
    <t xml:space="preserve">264,83</t>
  </si>
  <si>
    <t xml:space="preserve"> 93288 </t>
  </si>
  <si>
    <t xml:space="preserve">GUINDASTE HIDRÁULICO AUTOPROPELIDO, COM LANÇA TELESCÓPICA 40 M, CAPACIDADE MÁXIMA 60 T, POTÊNCIA 260 KW - CHI DIURNO. AF_03/2016</t>
  </si>
  <si>
    <t xml:space="preserve">CHI</t>
  </si>
  <si>
    <t xml:space="preserve">0,001</t>
  </si>
  <si>
    <t xml:space="preserve">78,58</t>
  </si>
  <si>
    <t xml:space="preserve"> 00011029 </t>
  </si>
  <si>
    <t xml:space="preserve">HASTE RETA PARA GANCHO DE FERRO GALVANIZADO, COM ROSCA 1/4 " X 30 CM PARA FIXACAO DE TELHA METALICA, INCLUI PORCA E ARRUELAS DE VEDACAO</t>
  </si>
  <si>
    <t xml:space="preserve">CJ</t>
  </si>
  <si>
    <t xml:space="preserve">4,15</t>
  </si>
  <si>
    <t xml:space="preserve">1,11</t>
  </si>
  <si>
    <t xml:space="preserve"> 698 </t>
  </si>
  <si>
    <t xml:space="preserve">TELHA TERMOACÚSTICA COM PELICULA E=30MM</t>
  </si>
  <si>
    <t xml:space="preserve">1,146</t>
  </si>
  <si>
    <t xml:space="preserve">48,60</t>
  </si>
  <si>
    <t xml:space="preserve"> SDC01044 </t>
  </si>
  <si>
    <t xml:space="preserve">37,30</t>
  </si>
  <si>
    <t xml:space="preserve">0,12</t>
  </si>
  <si>
    <t xml:space="preserve"> 00000180 </t>
  </si>
  <si>
    <t xml:space="preserve">PERFIL CUMEEIRA TRAPEZOIDAL GALVALUME</t>
  </si>
  <si>
    <t xml:space="preserve">1,12</t>
  </si>
  <si>
    <t xml:space="preserve">29,83</t>
  </si>
  <si>
    <t xml:space="preserve"> SDC01011 </t>
  </si>
  <si>
    <t xml:space="preserve">PISO - PISOS</t>
  </si>
  <si>
    <t xml:space="preserve">21,90</t>
  </si>
  <si>
    <t xml:space="preserve">0,6</t>
  </si>
  <si>
    <t xml:space="preserve">0,54</t>
  </si>
  <si>
    <t xml:space="preserve"> 00001379 </t>
  </si>
  <si>
    <t xml:space="preserve">CIMENTO PORTLAND COMPOSTO CP II-32</t>
  </si>
  <si>
    <t xml:space="preserve">4,2</t>
  </si>
  <si>
    <t xml:space="preserve">0,50</t>
  </si>
  <si>
    <t xml:space="preserve"> 00004824 </t>
  </si>
  <si>
    <t xml:space="preserve">GRANILHA/ GRANA/ PEDRISCO OU AGREGADO EM MARMORE/ GRANITO/ QUARTZO E CALCARIO, PRETO, CINZA, PALHA OU BRANCO</t>
  </si>
  <si>
    <t xml:space="preserve">3,2</t>
  </si>
  <si>
    <t xml:space="preserve">0,41</t>
  </si>
  <si>
    <t xml:space="preserve"> SDC01024 </t>
  </si>
  <si>
    <t xml:space="preserve">104,78</t>
  </si>
  <si>
    <t xml:space="preserve"> 00004718 </t>
  </si>
  <si>
    <t xml:space="preserve">PEDRA BRITADA N. 2 (19 A 38 MM) POSTO PEDREIRA/FORNECEDOR, SEM FRETE</t>
  </si>
  <si>
    <t xml:space="preserve">1,2</t>
  </si>
  <si>
    <t xml:space="preserve">63,77</t>
  </si>
  <si>
    <t xml:space="preserve"> SDC02048 </t>
  </si>
  <si>
    <t xml:space="preserve">INHI - INSTALAÇÕES HIDROS SANITÁRIAS</t>
  </si>
  <si>
    <t xml:space="preserve">23,66</t>
  </si>
  <si>
    <t xml:space="preserve">0,1</t>
  </si>
  <si>
    <t xml:space="preserve"> 00000377 </t>
  </si>
  <si>
    <t xml:space="preserve">ASSENTO SANITARIO DE PLASTICO, TIPO CONVENCIONAL</t>
  </si>
  <si>
    <t xml:space="preserve">22,25</t>
  </si>
  <si>
    <t xml:space="preserve"> SDC02033 </t>
  </si>
  <si>
    <t xml:space="preserve">84,65</t>
  </si>
  <si>
    <t xml:space="preserve">0,5</t>
  </si>
  <si>
    <t xml:space="preserve"> 00003146 </t>
  </si>
  <si>
    <t xml:space="preserve">FITA VEDA ROSCA EM ROLOS DE 18 MM X 10 M (L X C)</t>
  </si>
  <si>
    <t xml:space="preserve">0,042</t>
  </si>
  <si>
    <t xml:space="preserve">3,20</t>
  </si>
  <si>
    <t xml:space="preserve"> 00001370 </t>
  </si>
  <si>
    <t xml:space="preserve">DUCHA HIGIENICA PLASTICA COM REGISTRO METALICO 1/2 "</t>
  </si>
  <si>
    <t xml:space="preserve">75,60</t>
  </si>
  <si>
    <t xml:space="preserve"> 18.1.5 </t>
  </si>
  <si>
    <t xml:space="preserve"> SDC02020 </t>
  </si>
  <si>
    <t xml:space="preserve">11,40</t>
  </si>
  <si>
    <t xml:space="preserve">0,22</t>
  </si>
  <si>
    <t xml:space="preserve"> 00000122 </t>
  </si>
  <si>
    <t xml:space="preserve">ADESIVO PLASTICO PARA PVC, FRASCO COM 850 GR</t>
  </si>
  <si>
    <t xml:space="preserve">0,002</t>
  </si>
  <si>
    <t xml:space="preserve">49,68</t>
  </si>
  <si>
    <t xml:space="preserve"> 00000834 </t>
  </si>
  <si>
    <t xml:space="preserve">BUCHA DE REDUCAO DE PVC, SOLDAVEL, LONGA, COM 40 X 25 MM, PARA AGUA FRIA PREDIAL</t>
  </si>
  <si>
    <t xml:space="preserve">2,83</t>
  </si>
  <si>
    <t xml:space="preserve"> 00020083 </t>
  </si>
  <si>
    <t xml:space="preserve">SOLUCAO LIMPADORA PARA PVC, FRASCO COM 1000 CM3</t>
  </si>
  <si>
    <t xml:space="preserve">0,034</t>
  </si>
  <si>
    <t xml:space="preserve">43,14</t>
  </si>
  <si>
    <t xml:space="preserve"> 18.1.6 </t>
  </si>
  <si>
    <t xml:space="preserve"> SDC02191 </t>
  </si>
  <si>
    <t xml:space="preserve">6,99</t>
  </si>
  <si>
    <t xml:space="preserve">0,14</t>
  </si>
  <si>
    <t xml:space="preserve"> 00000812 </t>
  </si>
  <si>
    <t xml:space="preserve">BUCHA DE REDUCAO DE PVC, SOLDAVEL, CURTA, COM 40 X 32 MM, PARA AGUA FRIA PREDIAL</t>
  </si>
  <si>
    <t xml:space="preserve">1,65</t>
  </si>
  <si>
    <t xml:space="preserve">0,0075</t>
  </si>
  <si>
    <t xml:space="preserve">0,0125</t>
  </si>
  <si>
    <t xml:space="preserve"> 18.1.7 </t>
  </si>
  <si>
    <t xml:space="preserve"> SDC02015 </t>
  </si>
  <si>
    <t xml:space="preserve">4,37</t>
  </si>
  <si>
    <t xml:space="preserve">0,09</t>
  </si>
  <si>
    <t xml:space="preserve">0,006</t>
  </si>
  <si>
    <t xml:space="preserve"> 00000829 </t>
  </si>
  <si>
    <t xml:space="preserve">BUCHA DE REDUCAO DE PVC, SOLDAVEL, CURTA, COM 32 X 25 MM, PARA AGUA FRIA PREDIAL</t>
  </si>
  <si>
    <t xml:space="preserve">0,78</t>
  </si>
  <si>
    <t xml:space="preserve"> 18.1.22 </t>
  </si>
  <si>
    <t xml:space="preserve"> SDC02107 </t>
  </si>
  <si>
    <t xml:space="preserve">1.505,20</t>
  </si>
  <si>
    <t xml:space="preserve">7,7</t>
  </si>
  <si>
    <t xml:space="preserve"> 00000068 </t>
  </si>
  <si>
    <t xml:space="preserve">ADAPTADOR PVC SOLDAVEL, COM FLANGES LIVRES, 32 MM X 1", PARA CAIXA D' AGUA</t>
  </si>
  <si>
    <t xml:space="preserve">14,77</t>
  </si>
  <si>
    <t xml:space="preserve"> 00000087 </t>
  </si>
  <si>
    <t xml:space="preserve">ADAPTADOR PVC SOLDAVEL, LONGO, COM FLANGE LIVRE,  25 MM X 3/4", PARA CAIXA D' AGUA</t>
  </si>
  <si>
    <t xml:space="preserve">16,51</t>
  </si>
  <si>
    <t xml:space="preserve"> 00000119 </t>
  </si>
  <si>
    <t xml:space="preserve">ADESIVO PLASTICO PARA PVC, BISNAGA COM 75 GR</t>
  </si>
  <si>
    <t xml:space="preserve">5,50</t>
  </si>
  <si>
    <t xml:space="preserve"> 00003536 </t>
  </si>
  <si>
    <t xml:space="preserve">JOELHO PVC, SOLDAVEL, 90 GRAUS, 32 MM, PARA AGUA FRIA PREDIAL</t>
  </si>
  <si>
    <t xml:space="preserve">1,42</t>
  </si>
  <si>
    <t xml:space="preserve"> 00007140 </t>
  </si>
  <si>
    <t xml:space="preserve">TE SOLDAVEL, PVC, 90 GRAUS, 32 MM, PARA AGUA FRIA PREDIAL (NBR 5648)</t>
  </si>
  <si>
    <t xml:space="preserve">2,28</t>
  </si>
  <si>
    <t xml:space="preserve">1,5</t>
  </si>
  <si>
    <t xml:space="preserve"> 00009869 </t>
  </si>
  <si>
    <t xml:space="preserve">TUBO PVC, SOLDAVEL, DN 32 MM, AGUA FRIA (NBR-5648)</t>
  </si>
  <si>
    <t xml:space="preserve">6,15</t>
  </si>
  <si>
    <t xml:space="preserve"> 00011675 </t>
  </si>
  <si>
    <t xml:space="preserve">REGISTRO DE ESFERA, PVC, COM VOLANTE, VS, SOLDAVEL, DN 32 MM, COM CORPO DIVIDIDO</t>
  </si>
  <si>
    <t xml:space="preserve">26,93</t>
  </si>
  <si>
    <t xml:space="preserve"> 00011829 </t>
  </si>
  <si>
    <t xml:space="preserve">TORNEIRA METALICA DE BOIA CONVENCIONAL PARA CAIXA D'AGUA, 1/2", COM HASTE METALICA E BALAO PLASTICO</t>
  </si>
  <si>
    <t xml:space="preserve">14,07</t>
  </si>
  <si>
    <t xml:space="preserve"> 00000325 </t>
  </si>
  <si>
    <t xml:space="preserve">CAIXA D'AGUA DE POLIETILENO 3000L C/ TAMPA</t>
  </si>
  <si>
    <t xml:space="preserve">1.150,00</t>
  </si>
  <si>
    <t xml:space="preserve"> 18.2.7 </t>
  </si>
  <si>
    <t xml:space="preserve"> SDC02004 </t>
  </si>
  <si>
    <t xml:space="preserve">38,92</t>
  </si>
  <si>
    <t xml:space="preserve"> 00011712 </t>
  </si>
  <si>
    <t xml:space="preserve">CAIXA SIFONADA PVC, 150 X 150 X 50 MM, COM GRELHA QUADRADA BRANCA (NBR 5688)</t>
  </si>
  <si>
    <t xml:space="preserve">23,03</t>
  </si>
  <si>
    <t xml:space="preserve"> 18.2.8 </t>
  </si>
  <si>
    <t xml:space="preserve"> SDC02074 </t>
  </si>
  <si>
    <t xml:space="preserve">36,42</t>
  </si>
  <si>
    <t xml:space="preserve">0,23</t>
  </si>
  <si>
    <t xml:space="preserve"> 00000301 </t>
  </si>
  <si>
    <t xml:space="preserve">ANEL BORRACHA PARA TUBO ESGOTO PREDIAL, DN 100 MM (NBR 5688)</t>
  </si>
  <si>
    <t xml:space="preserve">1,77</t>
  </si>
  <si>
    <t xml:space="preserve"> 00001965 </t>
  </si>
  <si>
    <t xml:space="preserve">CURVA PVC LONGA 45 GRAUS, 100 MM, PARA ESGOTO PREDIAL</t>
  </si>
  <si>
    <t xml:space="preserve">26,27</t>
  </si>
  <si>
    <t xml:space="preserve"> 00020078 </t>
  </si>
  <si>
    <t xml:space="preserve">PASTA LUBRIFICANTE PARA TUBOS E CONEXOES COM JUNTA ELASTICA (USO EM PVC, ACO, POLIETILENO E OUTROS) ( DE *400* G)</t>
  </si>
  <si>
    <t xml:space="preserve">0,0575</t>
  </si>
  <si>
    <t xml:space="preserve">18,19</t>
  </si>
  <si>
    <t xml:space="preserve"> 19.2.9 </t>
  </si>
  <si>
    <t xml:space="preserve"> SDC02271 </t>
  </si>
  <si>
    <t xml:space="preserve">12,29</t>
  </si>
  <si>
    <t xml:space="preserve"> 00000296 </t>
  </si>
  <si>
    <t xml:space="preserve">ANEL BORRACHA PARA TUBO ESGOTO PREDIAL DN 50 MM (NBR 5688)</t>
  </si>
  <si>
    <t xml:space="preserve">1,00</t>
  </si>
  <si>
    <t xml:space="preserve"> 00010765 </t>
  </si>
  <si>
    <t xml:space="preserve">CURVA PVC LONGA 45G, DN 50 MM, PARA ESGOTO PREDIAL</t>
  </si>
  <si>
    <t xml:space="preserve">6,65</t>
  </si>
  <si>
    <t xml:space="preserve"> 19.2.10 </t>
  </si>
  <si>
    <t xml:space="preserve"> SDC02125 </t>
  </si>
  <si>
    <t xml:space="preserve">111,01</t>
  </si>
  <si>
    <t xml:space="preserve">0,53</t>
  </si>
  <si>
    <t xml:space="preserve"> 00000305 </t>
  </si>
  <si>
    <t xml:space="preserve">ANEL BORRACHA, PARA TUBO PVC, REDE COLETOR ESGOTO, DN 150 MM (NBR 7362)</t>
  </si>
  <si>
    <t xml:space="preserve">6,29</t>
  </si>
  <si>
    <t xml:space="preserve">0,069</t>
  </si>
  <si>
    <t xml:space="preserve"> 00001844 </t>
  </si>
  <si>
    <t xml:space="preserve">CURVA LONGA PVC, PB, JE, 45 GRAUS, DN 150 MM, PARA REDE COLETORA ESGOTO (NBR 10569)</t>
  </si>
  <si>
    <t xml:space="preserve">86,64</t>
  </si>
  <si>
    <t xml:space="preserve"> 19.2.11 </t>
  </si>
  <si>
    <t xml:space="preserve"> SDC02278 </t>
  </si>
  <si>
    <t xml:space="preserve">10,83</t>
  </si>
  <si>
    <t xml:space="preserve">0,18</t>
  </si>
  <si>
    <t xml:space="preserve"> 00000295 </t>
  </si>
  <si>
    <t xml:space="preserve">ANEL BORRACHA PARA TUBO ESGOTO PREDIAL DN 40 MM (NBR 5688)</t>
  </si>
  <si>
    <t xml:space="preserve">0,96</t>
  </si>
  <si>
    <t xml:space="preserve"> 00001929 </t>
  </si>
  <si>
    <t xml:space="preserve">CURVA DE PVC 45 GRAUS, SOLDAVEL, 40 MM, PARA AGUA FRIA PREDIAL (NBR 5648)</t>
  </si>
  <si>
    <t xml:space="preserve">3,44</t>
  </si>
  <si>
    <t xml:space="preserve">0,0375</t>
  </si>
  <si>
    <t xml:space="preserve"> 19.2.12 </t>
  </si>
  <si>
    <t xml:space="preserve"> SDC02124 </t>
  </si>
  <si>
    <t xml:space="preserve">24,86</t>
  </si>
  <si>
    <t xml:space="preserve">0,25</t>
  </si>
  <si>
    <t xml:space="preserve"> 00001966 </t>
  </si>
  <si>
    <t xml:space="preserve">CURVA PVC CURTA 90 GRAUS, 100 MM, PARA ESGOTO PREDIAL</t>
  </si>
  <si>
    <t xml:space="preserve">14,32</t>
  </si>
  <si>
    <t xml:space="preserve">0,046</t>
  </si>
  <si>
    <t xml:space="preserve"> 19.2.19 </t>
  </si>
  <si>
    <t xml:space="preserve"> SDC02127 </t>
  </si>
  <si>
    <t xml:space="preserve">7,30</t>
  </si>
  <si>
    <t xml:space="preserve">0,13</t>
  </si>
  <si>
    <t xml:space="preserve"> 00010835 </t>
  </si>
  <si>
    <t xml:space="preserve">2,82</t>
  </si>
  <si>
    <t xml:space="preserve"> 19.2.20 </t>
  </si>
  <si>
    <t xml:space="preserve"> SDC02273 </t>
  </si>
  <si>
    <t xml:space="preserve">33,01</t>
  </si>
  <si>
    <t xml:space="preserve">0,472</t>
  </si>
  <si>
    <t xml:space="preserve">0,0676</t>
  </si>
  <si>
    <t xml:space="preserve"> 00003659 </t>
  </si>
  <si>
    <t xml:space="preserve">JUNCAO SIMPLES, PVC, DN 100 X 50 MM, SERIE NORMAL PARA ESGOTO PREDIAL</t>
  </si>
  <si>
    <t xml:space="preserve">10,74</t>
  </si>
  <si>
    <t xml:space="preserve">0,0911</t>
  </si>
  <si>
    <t xml:space="preserve"> 19.2.26 </t>
  </si>
  <si>
    <t xml:space="preserve"> SDC02008 </t>
  </si>
  <si>
    <t xml:space="preserve">7,34</t>
  </si>
  <si>
    <t xml:space="preserve">0,07</t>
  </si>
  <si>
    <t xml:space="preserve"> 00039319 </t>
  </si>
  <si>
    <t xml:space="preserve">TERMINAL DE VENTILACAO, 50 MM, SERIE NORMAL, ESGOTO PREDIAL</t>
  </si>
  <si>
    <t xml:space="preserve">3,98</t>
  </si>
  <si>
    <t xml:space="preserve">0,008</t>
  </si>
  <si>
    <t xml:space="preserve"> 20.1.16 </t>
  </si>
  <si>
    <t xml:space="preserve"> SDC03008 </t>
  </si>
  <si>
    <t xml:space="preserve">74,01</t>
  </si>
  <si>
    <t xml:space="preserve"> 00000127 </t>
  </si>
  <si>
    <t xml:space="preserve">DPS - DISP PROT SURTOS 45KA </t>
  </si>
  <si>
    <t xml:space="preserve">64,37</t>
  </si>
  <si>
    <t xml:space="preserve"> 20.1.23 </t>
  </si>
  <si>
    <t xml:space="preserve"> SDC03007 </t>
  </si>
  <si>
    <t xml:space="preserve">122,03</t>
  </si>
  <si>
    <t xml:space="preserve"> 00012232 </t>
  </si>
  <si>
    <t xml:space="preserve">LUMINARIA DE SOBREPOR EM CHAPA DE ACO PARA 2 LAMPADAS FLUORESCENTES DE *18* W, PERFIL COMERCIAL (NAO INCLUI REATOR E LAMPADAS)</t>
  </si>
  <si>
    <t xml:space="preserve">13,47</t>
  </si>
  <si>
    <t xml:space="preserve"> 00039387 </t>
  </si>
  <si>
    <t xml:space="preserve">LAMPADA LED TUBULAR BIVOLT 18/20 W, BASE G13</t>
  </si>
  <si>
    <t xml:space="preserve">40,61</t>
  </si>
  <si>
    <t xml:space="preserve"> 20.1.35 </t>
  </si>
  <si>
    <t xml:space="preserve"> SDC03284 </t>
  </si>
  <si>
    <t xml:space="preserve">37,14</t>
  </si>
  <si>
    <t xml:space="preserve"> 91677 </t>
  </si>
  <si>
    <t xml:space="preserve">ENGENHEIRO ELETRICISTA COM ENCARGOS COMPLEMENTARES</t>
  </si>
  <si>
    <t xml:space="preserve">0,2</t>
  </si>
  <si>
    <t xml:space="preserve">31,78</t>
  </si>
  <si>
    <t xml:space="preserve"> 710 </t>
  </si>
  <si>
    <t xml:space="preserve">CURVA HORIZONTAL 90º PARA ELETROCALHA 100X100</t>
  </si>
  <si>
    <t xml:space="preserve">27,97</t>
  </si>
  <si>
    <t xml:space="preserve"> 20.1.36 </t>
  </si>
  <si>
    <t xml:space="preserve"> SES0003 </t>
  </si>
  <si>
    <t xml:space="preserve">37,34</t>
  </si>
  <si>
    <t xml:space="preserve"> 779 </t>
  </si>
  <si>
    <t xml:space="preserve">ELETROCALHA (DUTO) AÉREO PERFURADO "U" 200X100MM</t>
  </si>
  <si>
    <t xml:space="preserve">24,48</t>
  </si>
  <si>
    <t xml:space="preserve"> 20.1.37 </t>
  </si>
  <si>
    <t xml:space="preserve"> SDC03285 </t>
  </si>
  <si>
    <t xml:space="preserve">45,61</t>
  </si>
  <si>
    <t xml:space="preserve"> 711 </t>
  </si>
  <si>
    <t xml:space="preserve">TE HORIZONTAL 90º PARA ELETROCALHA 100X100</t>
  </si>
  <si>
    <t xml:space="preserve">39,19</t>
  </si>
  <si>
    <t xml:space="preserve"> 20.1.38 </t>
  </si>
  <si>
    <t xml:space="preserve"> SDC03128 </t>
  </si>
  <si>
    <t xml:space="preserve">396,33</t>
  </si>
  <si>
    <t xml:space="preserve"> 00000199 </t>
  </si>
  <si>
    <t xml:space="preserve">PROJETOR LED 150W BIVOLT</t>
  </si>
  <si>
    <t xml:space="preserve">382,95</t>
  </si>
  <si>
    <t xml:space="preserve"> 00004331 </t>
  </si>
  <si>
    <t xml:space="preserve">PARAFUSO ZINCADO, SEXTAVADO, COM ROSCA INTEIRA, DIAMETRO 5/8", COMPRIMENTO 2 1/4"</t>
  </si>
  <si>
    <t xml:space="preserve">1,87</t>
  </si>
  <si>
    <t xml:space="preserve"> 20.1.46 </t>
  </si>
  <si>
    <t xml:space="preserve"> SES0033 </t>
  </si>
  <si>
    <t xml:space="preserve">24,41</t>
  </si>
  <si>
    <t xml:space="preserve"> SES001 </t>
  </si>
  <si>
    <t xml:space="preserve">23,15</t>
  </si>
  <si>
    <t xml:space="preserve"> 20.1.47 </t>
  </si>
  <si>
    <t xml:space="preserve"> SES0034 </t>
  </si>
  <si>
    <t xml:space="preserve">723,15</t>
  </si>
  <si>
    <t xml:space="preserve">1,34</t>
  </si>
  <si>
    <t xml:space="preserve"> 00000367 </t>
  </si>
  <si>
    <t xml:space="preserve">AREIA GROSSA - POSTO JAZIDA/FORNECEDOR (RETIRADO NA JAZIDA, SEM TRANSPORTE)</t>
  </si>
  <si>
    <t xml:space="preserve">0,011</t>
  </si>
  <si>
    <t xml:space="preserve">54,00</t>
  </si>
  <si>
    <t xml:space="preserve">4,86</t>
  </si>
  <si>
    <t xml:space="preserve"> SES002 </t>
  </si>
  <si>
    <t xml:space="preserve">659,82</t>
  </si>
  <si>
    <t xml:space="preserve"> 20.1.48 </t>
  </si>
  <si>
    <t xml:space="preserve"> SES0035 </t>
  </si>
  <si>
    <t xml:space="preserve">34,97</t>
  </si>
  <si>
    <t xml:space="preserve"> 88247 </t>
  </si>
  <si>
    <t xml:space="preserve">AUXILIAR DE ELETRICISTA COM ENCARGOS COMPLEMENTARES</t>
  </si>
  <si>
    <t xml:space="preserve">0,426</t>
  </si>
  <si>
    <t xml:space="preserve">14,01</t>
  </si>
  <si>
    <t xml:space="preserve"> SES003 </t>
  </si>
  <si>
    <t xml:space="preserve">CABEÇOTE PARA ELETRODUTO, AÇO GALVANIZADO,  DN 110 MM (4") </t>
  </si>
  <si>
    <t xml:space="preserve">21,33</t>
  </si>
  <si>
    <t xml:space="preserve"> 20.1.49 </t>
  </si>
  <si>
    <t xml:space="preserve"> SES0036 </t>
  </si>
  <si>
    <t xml:space="preserve">33,60</t>
  </si>
  <si>
    <t xml:space="preserve"> 91170 </t>
  </si>
  <si>
    <t xml:space="preserve">FIXAÇÃO DE TUBOS HORIZONTAIS DE PVC, CPVC OU COBRE DIÂMETROS MENORES OU IGUAIS A 40 MM OU ELETROCALHAS ATÉ 150MM DE LARGURA, COM ABRAÇADEIRA METÁLICA RÍGIDA TIPO D 1/2, FIXADA EM PERFILADO EM LAJE. AF_05/2015</t>
  </si>
  <si>
    <t xml:space="preserve">2,04</t>
  </si>
  <si>
    <t xml:space="preserve"> SES004 </t>
  </si>
  <si>
    <t xml:space="preserve">28,68</t>
  </si>
  <si>
    <t xml:space="preserve"> 20.1.50 </t>
  </si>
  <si>
    <t xml:space="preserve"> SES0037 </t>
  </si>
  <si>
    <t xml:space="preserve">12,03</t>
  </si>
  <si>
    <t xml:space="preserve"> SES005 </t>
  </si>
  <si>
    <t xml:space="preserve">3,01</t>
  </si>
  <si>
    <t xml:space="preserve"> 20.1.51 </t>
  </si>
  <si>
    <t xml:space="preserve"> SES0038 </t>
  </si>
  <si>
    <t xml:space="preserve">511,23</t>
  </si>
  <si>
    <t xml:space="preserve">0,3164</t>
  </si>
  <si>
    <t xml:space="preserve"> SES006 </t>
  </si>
  <si>
    <t xml:space="preserve"> SES007 </t>
  </si>
  <si>
    <t xml:space="preserve"> SES008 </t>
  </si>
  <si>
    <t xml:space="preserve">483,78</t>
  </si>
  <si>
    <t xml:space="preserve"> 20.1.52 </t>
  </si>
  <si>
    <t xml:space="preserve"> SES0039 </t>
  </si>
  <si>
    <t xml:space="preserve">978,03</t>
  </si>
  <si>
    <t xml:space="preserve">6,0</t>
  </si>
  <si>
    <t xml:space="preserve"> SES009 </t>
  </si>
  <si>
    <t xml:space="preserve">785,73</t>
  </si>
  <si>
    <t xml:space="preserve"> 20.2.1 </t>
  </si>
  <si>
    <t xml:space="preserve"> SES042 </t>
  </si>
  <si>
    <t xml:space="preserve">13,63</t>
  </si>
  <si>
    <t xml:space="preserve">0,15</t>
  </si>
  <si>
    <t xml:space="preserve"> 812 </t>
  </si>
  <si>
    <t xml:space="preserve">MÃO FRANCESA SIMPLES 200MM</t>
  </si>
  <si>
    <t xml:space="preserve">8,82</t>
  </si>
  <si>
    <t xml:space="preserve"> 20.2.2 </t>
  </si>
  <si>
    <t xml:space="preserve"> SDC03231 </t>
  </si>
  <si>
    <t xml:space="preserve">3,72</t>
  </si>
  <si>
    <t xml:space="preserve"> 685 </t>
  </si>
  <si>
    <t xml:space="preserve">CABO UTP CAT. 6</t>
  </si>
  <si>
    <t xml:space="preserve">1,80</t>
  </si>
  <si>
    <t xml:space="preserve"> 20.2.3 </t>
  </si>
  <si>
    <t xml:space="preserve"> SDC03059 </t>
  </si>
  <si>
    <t xml:space="preserve">INES - INSTALAÇÕES ESPECIAIS</t>
  </si>
  <si>
    <t xml:space="preserve">86,74</t>
  </si>
  <si>
    <t xml:space="preserve">0,206</t>
  </si>
  <si>
    <t xml:space="preserve">1,031</t>
  </si>
  <si>
    <t xml:space="preserve">81,34</t>
  </si>
  <si>
    <t xml:space="preserve"> 20.2.4 </t>
  </si>
  <si>
    <t xml:space="preserve"> SES0017 </t>
  </si>
  <si>
    <t xml:space="preserve">22,33</t>
  </si>
  <si>
    <t xml:space="preserve"> 793 </t>
  </si>
  <si>
    <t xml:space="preserve">GUIA CABO 19" HORIZONTAL FECHADO 1U X 50MM PARA RACK</t>
  </si>
  <si>
    <t xml:space="preserve">18,73</t>
  </si>
  <si>
    <t xml:space="preserve"> 20.2.5 </t>
  </si>
  <si>
    <t xml:space="preserve"> SDC03117 </t>
  </si>
  <si>
    <t xml:space="preserve">3.022,18</t>
  </si>
  <si>
    <t xml:space="preserve"> 00000309 </t>
  </si>
  <si>
    <t xml:space="preserve">2.922,00</t>
  </si>
  <si>
    <t xml:space="preserve"> 20.2.6 </t>
  </si>
  <si>
    <t xml:space="preserve"> SDC03037 </t>
  </si>
  <si>
    <t xml:space="preserve">1.714,42</t>
  </si>
  <si>
    <t xml:space="preserve">1,547</t>
  </si>
  <si>
    <t xml:space="preserve">1.664,85</t>
  </si>
  <si>
    <t xml:space="preserve"> 20.2.7 </t>
  </si>
  <si>
    <t xml:space="preserve"> SES0022 </t>
  </si>
  <si>
    <t xml:space="preserve">474,53</t>
  </si>
  <si>
    <t xml:space="preserve"> 798 </t>
  </si>
  <si>
    <t xml:space="preserve">DISTRIBUIDOR OPTICO 19" X 1U 12P SM 0.9 SC COMPLETO</t>
  </si>
  <si>
    <t xml:space="preserve">458,45</t>
  </si>
  <si>
    <t xml:space="preserve"> 20.2.8 </t>
  </si>
  <si>
    <t xml:space="preserve"> SDC03095 </t>
  </si>
  <si>
    <t xml:space="preserve">31,70</t>
  </si>
  <si>
    <t xml:space="preserve">0,619</t>
  </si>
  <si>
    <t xml:space="preserve"> 00000292 </t>
  </si>
  <si>
    <t xml:space="preserve"> 20.2.9 </t>
  </si>
  <si>
    <t xml:space="preserve"> SDC03030 </t>
  </si>
  <si>
    <t xml:space="preserve">28,41</t>
  </si>
  <si>
    <t xml:space="preserve">0,258</t>
  </si>
  <si>
    <t xml:space="preserve"> 00000291 </t>
  </si>
  <si>
    <t xml:space="preserve">24,80</t>
  </si>
  <si>
    <t xml:space="preserve"> 20.2.10 </t>
  </si>
  <si>
    <t xml:space="preserve"> SES047 </t>
  </si>
  <si>
    <t xml:space="preserve">1.225,64</t>
  </si>
  <si>
    <t xml:space="preserve"> 88266 </t>
  </si>
  <si>
    <t xml:space="preserve">ELETROTÉCNICO COM ENCARGOS COMPLEMENTARES</t>
  </si>
  <si>
    <t xml:space="preserve">18,10</t>
  </si>
  <si>
    <t xml:space="preserve"> 00011902 </t>
  </si>
  <si>
    <t xml:space="preserve">CABO TELEFONICO CCI 50, 2 PARES, USO INTERNO, SEM BLINDAGEM</t>
  </si>
  <si>
    <t xml:space="preserve">1,41</t>
  </si>
  <si>
    <t xml:space="preserve"> 819 </t>
  </si>
  <si>
    <t xml:space="preserve">CENTRAL PABX</t>
  </si>
  <si>
    <t xml:space="preserve">1.175,89</t>
  </si>
  <si>
    <t xml:space="preserve"> 20.2.11 </t>
  </si>
  <si>
    <t xml:space="preserve"> SES0032 </t>
  </si>
  <si>
    <t xml:space="preserve">46,00</t>
  </si>
  <si>
    <t xml:space="preserve"> 805 </t>
  </si>
  <si>
    <t xml:space="preserve">CERTIFICAÇÃO DE CABEAMENTO DE REDE TIPO CAT5E, CAT6</t>
  </si>
  <si>
    <t xml:space="preserve"> 20.2.12 </t>
  </si>
  <si>
    <t xml:space="preserve"> SES0031 </t>
  </si>
  <si>
    <t xml:space="preserve">40,00</t>
  </si>
  <si>
    <t xml:space="preserve"> 804 </t>
  </si>
  <si>
    <t xml:space="preserve">CERTIFICAÇÃO DE FIBRA OPTICA</t>
  </si>
  <si>
    <t xml:space="preserve"> 20.2.14 </t>
  </si>
  <si>
    <t xml:space="preserve"> SES0019 </t>
  </si>
  <si>
    <t xml:space="preserve">443,24</t>
  </si>
  <si>
    <t xml:space="preserve"> 795 </t>
  </si>
  <si>
    <t xml:space="preserve">CAMERA BULLET IP POE 2 MPIXEL IR20 3.6MM 20M VIP1220B</t>
  </si>
  <si>
    <t xml:space="preserve">402,64</t>
  </si>
  <si>
    <t xml:space="preserve"> 817 </t>
  </si>
  <si>
    <t xml:space="preserve">BALUN HIBRIDO PARA CFTV</t>
  </si>
  <si>
    <t xml:space="preserve">22,50</t>
  </si>
  <si>
    <t xml:space="preserve"> 20.2.18 </t>
  </si>
  <si>
    <t xml:space="preserve"> SES0040 </t>
  </si>
  <si>
    <t xml:space="preserve">23,50</t>
  </si>
  <si>
    <t xml:space="preserve"> SES010 </t>
  </si>
  <si>
    <t xml:space="preserve">20,30</t>
  </si>
  <si>
    <t xml:space="preserve"> 20.2.19 </t>
  </si>
  <si>
    <t xml:space="preserve"> SES0041 </t>
  </si>
  <si>
    <t xml:space="preserve">51,81</t>
  </si>
  <si>
    <t xml:space="preserve"> SES011 </t>
  </si>
  <si>
    <t xml:space="preserve">pç</t>
  </si>
  <si>
    <t xml:space="preserve">43,80</t>
  </si>
  <si>
    <t xml:space="preserve"> 20.2.20 </t>
  </si>
  <si>
    <t xml:space="preserve"> SES0042 </t>
  </si>
  <si>
    <t xml:space="preserve">30,73</t>
  </si>
  <si>
    <t xml:space="preserve"> SES012 </t>
  </si>
  <si>
    <t xml:space="preserve">27,53</t>
  </si>
  <si>
    <t xml:space="preserve"> 20.2.21 </t>
  </si>
  <si>
    <t xml:space="preserve"> SES0043 </t>
  </si>
  <si>
    <t xml:space="preserve">1.140,80</t>
  </si>
  <si>
    <t xml:space="preserve"> SES013 </t>
  </si>
  <si>
    <t xml:space="preserve">1.104,60</t>
  </si>
  <si>
    <t xml:space="preserve"> 20.2.22 </t>
  </si>
  <si>
    <t xml:space="preserve"> SES0044 </t>
  </si>
  <si>
    <t xml:space="preserve">598,10</t>
  </si>
  <si>
    <t xml:space="preserve"> SES014 </t>
  </si>
  <si>
    <t xml:space="preserve">580,00</t>
  </si>
  <si>
    <t xml:space="preserve"> 20.2.23 </t>
  </si>
  <si>
    <t xml:space="preserve"> SES0045 </t>
  </si>
  <si>
    <t xml:space="preserve">471,58</t>
  </si>
  <si>
    <t xml:space="preserve"> SES015 </t>
  </si>
  <si>
    <t xml:space="preserve">343,38</t>
  </si>
  <si>
    <t xml:space="preserve"> 20.2.24 </t>
  </si>
  <si>
    <t xml:space="preserve"> SES0046 </t>
  </si>
  <si>
    <t xml:space="preserve">13,27</t>
  </si>
  <si>
    <t xml:space="preserve"> SES016 </t>
  </si>
  <si>
    <t xml:space="preserve">4,44</t>
  </si>
  <si>
    <t xml:space="preserve"> 00007583 </t>
  </si>
  <si>
    <t xml:space="preserve">BUCHA DE NYLON SEM ABA S8, COM PARAFUSO DE 4,80 X 50 MM EM ACO ZINCADO COM ROSCA SOBERBA, CABECA CHATA E FENDA PHILLIPS</t>
  </si>
  <si>
    <t xml:space="preserve"> 20.2.25 </t>
  </si>
  <si>
    <t xml:space="preserve"> SES0047 </t>
  </si>
  <si>
    <t xml:space="preserve">13,58</t>
  </si>
  <si>
    <t xml:space="preserve"> SES017 </t>
  </si>
  <si>
    <t xml:space="preserve">4,75</t>
  </si>
  <si>
    <t xml:space="preserve"> 20.2.26 </t>
  </si>
  <si>
    <t xml:space="preserve"> SES0048 </t>
  </si>
  <si>
    <t xml:space="preserve">6,57</t>
  </si>
  <si>
    <t xml:space="preserve">0,16</t>
  </si>
  <si>
    <t xml:space="preserve"> SES018 </t>
  </si>
  <si>
    <t xml:space="preserve">1,45</t>
  </si>
  <si>
    <t xml:space="preserve"> 22.4 </t>
  </si>
  <si>
    <t xml:space="preserve"> SDC07001 </t>
  </si>
  <si>
    <t xml:space="preserve">17,30</t>
  </si>
  <si>
    <t xml:space="preserve"> 00000187 </t>
  </si>
  <si>
    <t xml:space="preserve">PLACA DE SINALIZAÇÃO DE EXTINTOR 20X30CM</t>
  </si>
  <si>
    <t xml:space="preserve">11,00</t>
  </si>
  <si>
    <t xml:space="preserve"> 23.6 </t>
  </si>
  <si>
    <t xml:space="preserve"> SDC07002 </t>
  </si>
  <si>
    <t xml:space="preserve">24,70</t>
  </si>
  <si>
    <t xml:space="preserve"> 88242 </t>
  </si>
  <si>
    <t xml:space="preserve">AJUDANTE DE PEDREIRO COM ENCARGOS COMPLEMENTARES</t>
  </si>
  <si>
    <t xml:space="preserve">14,06</t>
  </si>
  <si>
    <t xml:space="preserve"> 00011950 </t>
  </si>
  <si>
    <t xml:space="preserve">BUCHA DE NYLON SEM ABA S6, COM PARAFUSO DE 4,20 X 40 MM EM ACO ZINCADO COM ROSCA SOBERBA, CABECA CHATA E FENDA PHILLIPS</t>
  </si>
  <si>
    <t xml:space="preserve">0,20</t>
  </si>
  <si>
    <t xml:space="preserve"> 00000188 </t>
  </si>
  <si>
    <t xml:space="preserve">PLACA DE SINALIZAÇÃO INDICATIVA, SAÍDA DE EMERGÊNCIA, SAÍDA LATERAL ESQUERDA/DIREITA/SAÍDA EM FRENTE</t>
  </si>
  <si>
    <t xml:space="preserve">14,87</t>
  </si>
  <si>
    <t xml:space="preserve"> 23.7 </t>
  </si>
  <si>
    <t xml:space="preserve"> SDC03130 </t>
  </si>
  <si>
    <t xml:space="preserve">146,77</t>
  </si>
  <si>
    <t xml:space="preserve"> 00000257 </t>
  </si>
  <si>
    <t xml:space="preserve">BLOCO LUMINÁRIA DE EMERGENCIA 1200 LUMENS</t>
  </si>
  <si>
    <t xml:space="preserve">114,72</t>
  </si>
  <si>
    <t xml:space="preserve"> 24.2 </t>
  </si>
  <si>
    <t xml:space="preserve"> SDC04051 </t>
  </si>
  <si>
    <t xml:space="preserve">19,90</t>
  </si>
  <si>
    <t xml:space="preserve"> 00000060 </t>
  </si>
  <si>
    <t xml:space="preserve">ANEL DE TEXTURA PARA CORRIMÃO, EM BORRACHA</t>
  </si>
  <si>
    <t xml:space="preserve"> 24.3 </t>
  </si>
  <si>
    <t xml:space="preserve"> SDC04004 </t>
  </si>
  <si>
    <t xml:space="preserve">118,25</t>
  </si>
  <si>
    <t xml:space="preserve"> 00000186 </t>
  </si>
  <si>
    <t xml:space="preserve">PLACA DE PORTA EM PVC 2MM, SUPERFÍCIE REVESTIDA COM ADESIVO PVC CINZA (REF. COR PANTONE 420 C), BRAILE APLICADO ABAIXO DOS TEXTOS VISUAIS E TÁTEIS, DIMENSÕES 30X10CM</t>
  </si>
  <si>
    <t xml:space="preserve">115,00</t>
  </si>
  <si>
    <t xml:space="preserve"> 00004358 </t>
  </si>
  <si>
    <t xml:space="preserve">PARAFUSO DE LATAO COM ROSCA SOBERBA, CABECA CHATA E FENDA SIMPLES, DIAMETRO 4,8 MM, COMPRIMENTO 65 MM</t>
  </si>
  <si>
    <t xml:space="preserve">0,92</t>
  </si>
  <si>
    <t xml:space="preserve"> 24.4 </t>
  </si>
  <si>
    <t xml:space="preserve"> SDC04009 </t>
  </si>
  <si>
    <t xml:space="preserve">238,54</t>
  </si>
  <si>
    <t xml:space="preserve"> 00036081 </t>
  </si>
  <si>
    <t xml:space="preserve">BARRA DE APOIO RETA, EM ACO INOX POLIDO, COMPRIMENTO 80CM, DIAMETRO MINIMO 3 CM</t>
  </si>
  <si>
    <t xml:space="preserve">206,99</t>
  </si>
  <si>
    <t xml:space="preserve"> 24.7 </t>
  </si>
  <si>
    <t xml:space="preserve"> SDC04010 </t>
  </si>
  <si>
    <t xml:space="preserve">174,45</t>
  </si>
  <si>
    <t xml:space="preserve"> 88256 </t>
  </si>
  <si>
    <t xml:space="preserve">AZULEJISTA OU LADRILHISTA COM ENCARGOS COMPLEMENTARES</t>
  </si>
  <si>
    <t xml:space="preserve">1,6</t>
  </si>
  <si>
    <t xml:space="preserve">1,25</t>
  </si>
  <si>
    <t xml:space="preserve"> 00001106 </t>
  </si>
  <si>
    <t xml:space="preserve">CAL HIDRATADA CH-I PARA ARGAMASSAS</t>
  </si>
  <si>
    <t xml:space="preserve">2,73</t>
  </si>
  <si>
    <t xml:space="preserve">0,56</t>
  </si>
  <si>
    <t xml:space="preserve">0,0182</t>
  </si>
  <si>
    <t xml:space="preserve">2,8</t>
  </si>
  <si>
    <t xml:space="preserve"> 00000185 </t>
  </si>
  <si>
    <t xml:space="preserve">PISO TÁTIL EM CONCRETO, 25X25CM - DIRECIONAL E E ALERTA</t>
  </si>
  <si>
    <t xml:space="preserve">17,6</t>
  </si>
  <si>
    <t xml:space="preserve">7,10</t>
  </si>
  <si>
    <t xml:space="preserve"> 27.1 </t>
  </si>
  <si>
    <t xml:space="preserve"> SDC04120 </t>
  </si>
  <si>
    <t xml:space="preserve">515,32</t>
  </si>
  <si>
    <t xml:space="preserve">1,14</t>
  </si>
  <si>
    <t xml:space="preserve"> 00000592 </t>
  </si>
  <si>
    <t xml:space="preserve">CANTONEIRA ALUMINIO ABAS IGUAIS 1 ", E = 1/8 ", 25,40 X 3,17 MM (0,408 KG/M)</t>
  </si>
  <si>
    <t xml:space="preserve">0,2448</t>
  </si>
  <si>
    <t xml:space="preserve">20,00</t>
  </si>
  <si>
    <t xml:space="preserve"> 00011795 </t>
  </si>
  <si>
    <t xml:space="preserve">GRANITO PARA BANCADA, POLIDO, TIPO ANDORINHA/ QUARTZ/ CASTELO/ CORUMBA OU OUTROS EQUIVALENTES DA REGIAO, E=  *2,5* CM</t>
  </si>
  <si>
    <t xml:space="preserve">483,01</t>
  </si>
  <si>
    <t xml:space="preserve"> 27.2 </t>
  </si>
  <si>
    <t xml:space="preserve"> SDC04015 </t>
  </si>
  <si>
    <t xml:space="preserve">3.800,00</t>
  </si>
  <si>
    <t xml:space="preserve"> 00000144 </t>
  </si>
  <si>
    <t xml:space="preserve">TOTEM EM CONCRETO ARMADO DE ACORDO COM MODELO DA SEDUC, DIMENSÕES 260X110X15CM, INCLUSIVE PLACA EM AÇO INOX</t>
  </si>
  <si>
    <t xml:space="preserve"> 27.3 </t>
  </si>
  <si>
    <t xml:space="preserve"> SDC04033 </t>
  </si>
  <si>
    <t xml:space="preserve">180,00</t>
  </si>
  <si>
    <t xml:space="preserve"> 00000162 </t>
  </si>
  <si>
    <t xml:space="preserve">LETRA CAIXA EM CHAPA GALVANIZADA PINTADA COM TINTA AUTOMOTIVA, 30CM INSTALADO</t>
  </si>
  <si>
    <t xml:space="preserve"> 27.4 </t>
  </si>
  <si>
    <t xml:space="preserve"> SES036 </t>
  </si>
  <si>
    <t xml:space="preserve">52,64</t>
  </si>
  <si>
    <t xml:space="preserve"> 00010851 </t>
  </si>
  <si>
    <t xml:space="preserve">PLACA DE ACRILICO TRANSPARENTE ADESIVADA PARA SINALIZACAO DE PORTAS, BORDA POLIDA, DE *25 X 8*, E = 6 MM (NAO INCLUI ACESSORIOS PARA FIXACAO)</t>
  </si>
  <si>
    <t xml:space="preserve">46,45</t>
  </si>
  <si>
    <t xml:space="preserve"> 27.6 </t>
  </si>
  <si>
    <t xml:space="preserve"> SDC04117 </t>
  </si>
  <si>
    <t xml:space="preserve">URBA - URBANIZAÇÃO</t>
  </si>
  <si>
    <t xml:space="preserve">16,10</t>
  </si>
  <si>
    <t xml:space="preserve"> 88441 </t>
  </si>
  <si>
    <t xml:space="preserve">JARDINEIRO COM ENCARGOS COMPLEMENTARES</t>
  </si>
  <si>
    <t xml:space="preserve">16,85</t>
  </si>
  <si>
    <t xml:space="preserve"> 00003322 </t>
  </si>
  <si>
    <t xml:space="preserve">GRAMA ESMERALDA OU SAO CARLOS OU CURITIBANA, EM PLACAS, SEM PLANTIO</t>
  </si>
  <si>
    <t xml:space="preserve">7,00</t>
  </si>
  <si>
    <t xml:space="preserve"> 00025951 </t>
  </si>
  <si>
    <t xml:space="preserve">FERTILIZANTE NPK - 10:10:10</t>
  </si>
  <si>
    <t xml:space="preserve">1,50</t>
  </si>
  <si>
    <t xml:space="preserve"> 00025963 </t>
  </si>
  <si>
    <t xml:space="preserve">CALCARIO DOLOMITICO A (POSTO PEDREIRA/FORNECEDOR, SEM FRETE)</t>
  </si>
  <si>
    <t xml:space="preserve"> 00038125 </t>
  </si>
  <si>
    <t xml:space="preserve">FERTILIZANTE ORGANICO COMPOSTO, CLASSE A</t>
  </si>
  <si>
    <t xml:space="preserve">0,63</t>
  </si>
  <si>
    <t xml:space="preserve"> 00007253 </t>
  </si>
  <si>
    <t xml:space="preserve">TERRA VEGETAL (GRANEL)</t>
  </si>
  <si>
    <t xml:space="preserve">0,05</t>
  </si>
  <si>
    <t xml:space="preserve">79,28</t>
  </si>
  <si>
    <t xml:space="preserve">REFERÊNCIA COMPOSIÇÕES PRÓPRIAS</t>
  </si>
  <si>
    <t xml:space="preserve">FORNECIMENTO DE EXECUÇÃO DE SONDAGEM À PERCUSSÃO SPT</t>
  </si>
  <si>
    <t xml:space="preserve">SUDECAP 65.01.02</t>
  </si>
  <si>
    <t xml:space="preserve">Unidade</t>
  </si>
  <si>
    <t xml:space="preserve">LOCAÇÃO DE CONTAINER 2,30 X 4,30 M, ALT. 2,50 M, PARA SANITARIO, COM 3 BACIAS, 4 CHUVEIROS, 1 LAVATORIO E 1 MICTORIO </t>
  </si>
  <si>
    <t xml:space="preserve">ORSE 4656</t>
  </si>
  <si>
    <t xml:space="preserve"> SDC05008</t>
  </si>
  <si>
    <t xml:space="preserve">SINAPI 41598</t>
  </si>
  <si>
    <t xml:space="preserve">SEINFRA - C1622</t>
  </si>
  <si>
    <t xml:space="preserve">COTAÇÃO DE MERCADO</t>
  </si>
  <si>
    <t xml:space="preserve">M3</t>
  </si>
  <si>
    <t xml:space="preserve"> SDC01200</t>
  </si>
  <si>
    <t xml:space="preserve">SETOP-MG / TER-REG-005</t>
  </si>
  <si>
    <t xml:space="preserve">CONCRETO USINADO BOMBEAVEL, CLASSE CONCRETO USINADO BOMBEAVEL, CLASSE DE RESISTENCIA C25, COM BRITA 0 E 1, SLUMP = 100 +/- 20 MM, BOMBEADO, LANÇADO E ADENSADO EM ESTRUTURA.</t>
  </si>
  <si>
    <t xml:space="preserve">ORSE 98</t>
  </si>
  <si>
    <t xml:space="preserve">REVE - REVESTIMENTO E TRATAMENTO DE SUPERFÍCIES </t>
  </si>
  <si>
    <t xml:space="preserve">SINAPI 74141/002</t>
  </si>
  <si>
    <t xml:space="preserve">M2</t>
  </si>
  <si>
    <t xml:space="preserve"> SDC01088</t>
  </si>
  <si>
    <t xml:space="preserve">SINAPI 74141/003</t>
  </si>
  <si>
    <t xml:space="preserve">PROJETO</t>
  </si>
  <si>
    <t xml:space="preserve"> SDC01032 </t>
  </si>
  <si>
    <t xml:space="preserve">SINAPI 73838/001</t>
  </si>
  <si>
    <t xml:space="preserve">SIURB-SP 15505</t>
  </si>
  <si>
    <t xml:space="preserve">SIURB-SP 15512</t>
  </si>
  <si>
    <t xml:space="preserve">SINAPI 94216</t>
  </si>
  <si>
    <t xml:space="preserve">SINAPI 75220</t>
  </si>
  <si>
    <t xml:space="preserve">COBE- COBERTURA</t>
  </si>
  <si>
    <t xml:space="preserve">RODAPE PRE-MOLDADO DE GRANILITE L = 10 CM</t>
  </si>
  <si>
    <t xml:space="preserve">SEINFRA C2246</t>
  </si>
  <si>
    <t xml:space="preserve">ORSE 2657</t>
  </si>
  <si>
    <t xml:space="preserve">ORSE 2056</t>
  </si>
  <si>
    <t xml:space="preserve">ORSE 9503</t>
  </si>
  <si>
    <t xml:space="preserve">ORSE 1081</t>
  </si>
  <si>
    <t xml:space="preserve">TCPO 13.002.000596.SER</t>
  </si>
  <si>
    <t xml:space="preserve">SEINFRA C4624</t>
  </si>
  <si>
    <t xml:space="preserve">ORSE 1072</t>
  </si>
  <si>
    <t xml:space="preserve"> SDC02107</t>
  </si>
  <si>
    <t xml:space="preserve">SINAPI 88503</t>
  </si>
  <si>
    <t xml:space="preserve">SEINFRA C3586</t>
  </si>
  <si>
    <t xml:space="preserve">CURVA LONGA 45 GRAUS, PVC, SERIE NORMAL, ESGOTO PREDIAL, DN 100 MM, JUNTA ELÁSTICA, FORNECIDO E INSTALADO EM RAMAL DE DESCARGA OU RAMAL DE ESGOTO SANITÁRIO. </t>
  </si>
  <si>
    <t xml:space="preserve">ORSE 1621</t>
  </si>
  <si>
    <t xml:space="preserve"> SDC02271</t>
  </si>
  <si>
    <t xml:space="preserve">ORSE 1619</t>
  </si>
  <si>
    <t xml:space="preserve">14.002.000144.SER</t>
  </si>
  <si>
    <t xml:space="preserve">ORSE 1620</t>
  </si>
  <si>
    <t xml:space="preserve">SINAPI 89750</t>
  </si>
  <si>
    <t xml:space="preserve">SINAPI 89731</t>
  </si>
  <si>
    <t xml:space="preserve">SINAPI 72774</t>
  </si>
  <si>
    <t xml:space="preserve">ORSE 1666</t>
  </si>
  <si>
    <t xml:space="preserve">ORSE 9042</t>
  </si>
  <si>
    <t xml:space="preserve">SINAPI 73953/002 </t>
  </si>
  <si>
    <t xml:space="preserve">CURVA HORIZONTAL 90º PARA ELETROCALHA 100X100 - FORNECIMENTO E INSTALAÇÃO </t>
  </si>
  <si>
    <t xml:space="preserve">ORSE 8688</t>
  </si>
  <si>
    <t xml:space="preserve">orse 763</t>
  </si>
  <si>
    <t xml:space="preserve">TE HORIZONTAL 90º PARA ELETROCALHA 100X100 - FORNECIMENTO E INSTALAÇÃO </t>
  </si>
  <si>
    <t xml:space="preserve">ORSE 8687</t>
  </si>
  <si>
    <t xml:space="preserve">ORSE 8739</t>
  </si>
  <si>
    <t xml:space="preserve">ORSE 11299</t>
  </si>
  <si>
    <t xml:space="preserve">SINAPI  73768/14</t>
  </si>
  <si>
    <t xml:space="preserve">SBC 59460</t>
  </si>
  <si>
    <t xml:space="preserve">orse 520</t>
  </si>
  <si>
    <t xml:space="preserve">SEDOP 171185</t>
  </si>
  <si>
    <t xml:space="preserve">SBC 59439</t>
  </si>
  <si>
    <t xml:space="preserve">SES022</t>
  </si>
  <si>
    <t xml:space="preserve">orse 11307</t>
  </si>
  <si>
    <t xml:space="preserve">SBC 59442</t>
  </si>
  <si>
    <t xml:space="preserve">SBC 61359</t>
  </si>
  <si>
    <t xml:space="preserve">ORSE 7841</t>
  </si>
  <si>
    <t xml:space="preserve"> INES - INSTALAÇÕES ESPECIAIS</t>
  </si>
  <si>
    <t xml:space="preserve">SES032</t>
  </si>
  <si>
    <t xml:space="preserve">COTAÇÃO</t>
  </si>
  <si>
    <t xml:space="preserve">SES031</t>
  </si>
  <si>
    <t xml:space="preserve">SES019</t>
  </si>
  <si>
    <t xml:space="preserve">ORSE 12165</t>
  </si>
  <si>
    <t xml:space="preserve">SES040</t>
  </si>
  <si>
    <t xml:space="preserve">FORNECIMENTO E INSTALAÇÃO DE CAIXA ANTI DERRAPANTE PARA PISO ALUMÍNIO CP 20 X 20 X 10CM</t>
  </si>
  <si>
    <t xml:space="preserve">SETOP ELE-CXS-075</t>
  </si>
  <si>
    <t xml:space="preserve">SEDOP 241468</t>
  </si>
  <si>
    <t xml:space="preserve">IOPES 160612</t>
  </si>
  <si>
    <t xml:space="preserve"> SDC03130</t>
  </si>
  <si>
    <t xml:space="preserve">LUMINARIA DE EMERGENCIA 960 LUMENS DE 24 LEDS, POTENCIA 4 W, BATERIA DE LITIO, AUTONOMIA DE 3 HRS</t>
  </si>
  <si>
    <t xml:space="preserve">ORSE 7860</t>
  </si>
  <si>
    <t xml:space="preserve">SETOP ACE-BAR-005</t>
  </si>
  <si>
    <t xml:space="preserve"> SDC04120</t>
  </si>
  <si>
    <t xml:space="preserve">ORSE 10759</t>
  </si>
  <si>
    <t xml:space="preserve">ORSE 7853</t>
  </si>
  <si>
    <t xml:space="preserve">SETOP PLA-ALU-035</t>
  </si>
  <si>
    <t xml:space="preserve">SINAPI 85180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</si>
</sst>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&quot;R$ &quot;* #,##0.00_-;&quot;-R$ &quot;* #,##0.00_-;_-&quot;R$ &quot;* \-??_-;_-@_-"/>
    <numFmt numFmtId="166" formatCode="0%"/>
    <numFmt numFmtId="167" formatCode="_-* #,##0.00_-;\-* #,##0.00_-;_-* \-??_-;_-@_-"/>
    <numFmt numFmtId="168" formatCode="0.00%"/>
    <numFmt numFmtId="169" formatCode="#,##0.00#####"/>
    <numFmt numFmtId="170" formatCode="#,##0.00"/>
    <numFmt numFmtId="171" formatCode="&quot;R$ &quot;#,##0.00"/>
    <numFmt numFmtId="172" formatCode="MMM/YY"/>
    <numFmt numFmtId="173" formatCode="0.00"/>
    <numFmt numFmtId="174" formatCode="@"/>
  </numFmts>
  <fonts count="4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 Light"/>
      <family val="2"/>
      <charset val="1"/>
    </font>
    <font>
      <sz val="10"/>
      <color rgb="FF000000"/>
      <name val="Calibri Light"/>
      <family val="2"/>
      <charset val="1"/>
    </font>
    <font>
      <b val="true"/>
      <sz val="9"/>
      <color rgb="FF000000"/>
      <name val="Calibri"/>
      <family val="2"/>
      <charset val="1"/>
    </font>
    <font>
      <b val="true"/>
      <sz val="8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 Light"/>
      <family val="2"/>
      <charset val="1"/>
    </font>
    <font>
      <sz val="10"/>
      <name val="Calibri Light"/>
      <family val="2"/>
      <charset val="1"/>
    </font>
    <font>
      <b val="true"/>
      <sz val="10"/>
      <color rgb="FFFF0000"/>
      <name val="Calibri Light"/>
      <family val="2"/>
      <charset val="1"/>
    </font>
    <font>
      <i val="true"/>
      <sz val="9"/>
      <name val="Calibri Light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FFFFFF"/>
      <name val="Calibri Light"/>
      <family val="2"/>
      <charset val="1"/>
    </font>
    <font>
      <b val="true"/>
      <sz val="9"/>
      <color rgb="FFFFFFFF"/>
      <name val="Calibri Light"/>
      <family val="2"/>
      <charset val="1"/>
    </font>
    <font>
      <b val="true"/>
      <sz val="9"/>
      <color rgb="FF000000"/>
      <name val="Calibri Light"/>
      <family val="2"/>
      <charset val="1"/>
    </font>
    <font>
      <sz val="9"/>
      <color rgb="FF000000"/>
      <name val="Calibri Light"/>
      <family val="2"/>
      <charset val="1"/>
    </font>
    <font>
      <b val="true"/>
      <sz val="8"/>
      <color rgb="FF000000"/>
      <name val="Calibri Light"/>
      <family val="2"/>
      <charset val="1"/>
    </font>
    <font>
      <sz val="8"/>
      <color rgb="FF000000"/>
      <name val="Calibri Light"/>
      <family val="2"/>
      <charset val="1"/>
    </font>
    <font>
      <b val="true"/>
      <sz val="8"/>
      <name val="Calibri Light"/>
      <family val="2"/>
      <charset val="1"/>
    </font>
    <font>
      <sz val="11"/>
      <color rgb="FFFF0000"/>
      <name val="Calibri"/>
      <family val="2"/>
      <charset val="1"/>
    </font>
    <font>
      <sz val="8"/>
      <name val="Calibri Light"/>
      <family val="2"/>
      <charset val="1"/>
    </font>
    <font>
      <sz val="8"/>
      <color rgb="FFFF0000"/>
      <name val="Calibri Light"/>
      <family val="2"/>
      <charset val="1"/>
    </font>
    <font>
      <sz val="8"/>
      <color rgb="FFFF0000"/>
      <name val="Calibri"/>
      <family val="2"/>
      <charset val="1"/>
    </font>
    <font>
      <b val="true"/>
      <sz val="8"/>
      <color rgb="FFFF0000"/>
      <name val="Calibri Light"/>
      <family val="2"/>
      <charset val="1"/>
    </font>
    <font>
      <b val="true"/>
      <sz val="11"/>
      <color rgb="FFFFFFFF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b val="true"/>
      <sz val="12"/>
      <color rgb="FFFFFFFF"/>
      <name val="Calibri Light"/>
      <family val="2"/>
      <charset val="1"/>
    </font>
    <font>
      <b val="true"/>
      <i val="true"/>
      <sz val="8"/>
      <color rgb="FF000000"/>
      <name val="Calibri Light"/>
      <family val="2"/>
      <charset val="1"/>
    </font>
    <font>
      <i val="true"/>
      <sz val="8"/>
      <color rgb="FF000000"/>
      <name val="Calibri Light"/>
      <family val="2"/>
      <charset val="1"/>
    </font>
    <font>
      <b val="true"/>
      <i val="true"/>
      <sz val="10"/>
      <color rgb="FF000000"/>
      <name val="Calibri Light"/>
      <family val="2"/>
      <charset val="1"/>
    </font>
    <font>
      <i val="true"/>
      <sz val="11"/>
      <color rgb="FF000000"/>
      <name val="Calibri Light"/>
      <family val="2"/>
      <charset val="1"/>
    </font>
    <font>
      <sz val="11"/>
      <color rgb="FF000000"/>
      <name val="Calibri Light"/>
      <family val="2"/>
      <charset val="1"/>
    </font>
    <font>
      <b val="true"/>
      <sz val="9"/>
      <name val="Arial"/>
      <family val="1"/>
      <charset val="1"/>
    </font>
    <font>
      <b val="true"/>
      <sz val="8"/>
      <name val="Arial"/>
      <family val="1"/>
      <charset val="1"/>
    </font>
    <font>
      <sz val="8"/>
      <name val="Arial"/>
      <family val="1"/>
      <charset val="1"/>
    </font>
    <font>
      <b val="true"/>
      <sz val="12"/>
      <name val="Arial"/>
      <family val="1"/>
      <charset val="1"/>
    </font>
    <font>
      <b val="true"/>
      <sz val="8"/>
      <color rgb="FF000000"/>
      <name val="Arial"/>
      <family val="1"/>
      <charset val="1"/>
    </font>
    <font>
      <sz val="8"/>
      <color rgb="FF000000"/>
      <name val="Arial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8EB4E3"/>
        <bgColor rgb="FF9999FF"/>
      </patternFill>
    </fill>
    <fill>
      <patternFill patternType="solid">
        <fgColor rgb="FFC6D9F1"/>
        <bgColor rgb="FFB7DEE8"/>
      </patternFill>
    </fill>
    <fill>
      <patternFill patternType="solid">
        <fgColor rgb="FFB7DEE8"/>
        <bgColor rgb="FFC6D9F1"/>
      </patternFill>
    </fill>
    <fill>
      <patternFill patternType="solid">
        <fgColor rgb="FF376092"/>
        <bgColor rgb="FF333399"/>
      </patternFill>
    </fill>
    <fill>
      <patternFill patternType="solid">
        <fgColor rgb="FF808080"/>
        <bgColor rgb="FF969696"/>
      </patternFill>
    </fill>
    <fill>
      <patternFill patternType="solid">
        <fgColor rgb="FFDBEEF4"/>
        <bgColor rgb="FFEFEFEF"/>
      </patternFill>
    </fill>
    <fill>
      <patternFill patternType="solid">
        <fgColor rgb="FFD6D6D6"/>
        <bgColor rgb="FFCCCCCC"/>
      </patternFill>
    </fill>
    <fill>
      <patternFill patternType="solid">
        <fgColor rgb="FFEFEFEF"/>
        <bgColor rgb="FFDBEEF4"/>
      </patternFill>
    </fill>
  </fills>
  <borders count="101">
    <border diagonalUp="false" diagonalDown="false">
      <left/>
      <right/>
      <top/>
      <bottom/>
      <diagonal/>
    </border>
    <border diagonalUp="false" diagonalDown="false">
      <left/>
      <right/>
      <top style="thin">
        <color rgb="FFCCCCCC"/>
      </top>
      <bottom style="thin">
        <color rgb="FFCCCCCC"/>
      </bottom>
      <diagonal/>
    </border>
    <border diagonalUp="false" diagonalDown="false">
      <left/>
      <right/>
      <top/>
      <bottom style="thin">
        <color rgb="FFCCCCCC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medium"/>
      <top/>
      <bottom style="double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double"/>
      <bottom style="thin"/>
      <diagonal/>
    </border>
    <border diagonalUp="false" diagonalDown="false">
      <left/>
      <right/>
      <top style="double"/>
      <bottom style="thin"/>
      <diagonal/>
    </border>
    <border diagonalUp="false" diagonalDown="false">
      <left/>
      <right style="medium"/>
      <top style="double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medium"/>
      <right style="hair"/>
      <top style="medium"/>
      <bottom style="thin"/>
      <diagonal/>
    </border>
    <border diagonalUp="false" diagonalDown="false">
      <left style="hair"/>
      <right style="hair"/>
      <top style="medium"/>
      <bottom style="thin"/>
      <diagonal/>
    </border>
    <border diagonalUp="false" diagonalDown="false">
      <left style="hair"/>
      <right style="hair"/>
      <top style="medium"/>
      <bottom style="hair"/>
      <diagonal/>
    </border>
    <border diagonalUp="false" diagonalDown="false">
      <left style="hair"/>
      <right/>
      <top style="medium"/>
      <bottom style="hair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medium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medium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hair"/>
      <top/>
      <bottom style="medium"/>
      <diagonal/>
    </border>
    <border diagonalUp="false" diagonalDown="false">
      <left style="hair"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medium"/>
      <right style="hair"/>
      <top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/>
      <right style="hair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double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medium"/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>
        <color rgb="FFCCCCCC"/>
      </left>
      <right style="medium"/>
      <top style="thin">
        <color rgb="FFCCCCCC"/>
      </top>
      <bottom style="thin">
        <color rgb="FFCCCCCC"/>
      </bottom>
      <diagonal/>
    </border>
    <border diagonalUp="false" diagonalDown="false">
      <left style="medium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medium"/>
      <top style="thick"/>
      <bottom/>
      <diagonal/>
    </border>
    <border diagonalUp="false" diagonalDown="false">
      <left style="thin">
        <color rgb="FFCCCCCC"/>
      </left>
      <right/>
      <top style="thin">
        <color rgb="FFCCCCCC"/>
      </top>
      <bottom style="thin">
        <color rgb="FFCCCCCC"/>
      </bottom>
      <diagonal/>
    </border>
    <border diagonalUp="false" diagonalDown="false">
      <left/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5" fillId="2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6" fillId="2" borderId="0" xfId="19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6" fillId="2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2" borderId="0" xfId="1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2" borderId="0" xfId="1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0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2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2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2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" fillId="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0" fillId="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2" fillId="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5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6" fillId="0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2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1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6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5" fillId="0" borderId="17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2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5" borderId="2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5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5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5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5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5" borderId="4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5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4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5" borderId="4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7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73" fontId="0" fillId="0" borderId="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5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5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5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5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0" fillId="0" borderId="5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5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5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5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3" fillId="2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6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2" fillId="6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2" borderId="6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2" borderId="6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6" fillId="2" borderId="0" xfId="1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26" fillId="2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26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5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2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26" fillId="2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7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6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6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9" fillId="0" borderId="3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9" fillId="0" borderId="6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9" fillId="4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9" fillId="4" borderId="6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7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9" fillId="0" borderId="4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9" fillId="0" borderId="7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0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30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30" fillId="2" borderId="6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2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9" fillId="2" borderId="0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9" fillId="2" borderId="6" xfId="1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9" fillId="0" borderId="7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9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9" fillId="0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9" fillId="0" borderId="7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6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7" fillId="0" borderId="6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6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7" fillId="0" borderId="7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7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76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7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7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7" fillId="0" borderId="7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8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7" fillId="0" borderId="8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7" fillId="0" borderId="8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6" borderId="2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7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7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8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83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4" fillId="2" borderId="8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2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4" fillId="2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7" borderId="3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7" borderId="7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3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7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7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3" fillId="7" borderId="7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5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5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2" borderId="6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2" borderId="1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4" fillId="2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7" borderId="3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7" borderId="7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35" fillId="7" borderId="76" xfId="1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2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2" borderId="1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2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2" borderId="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7" fillId="2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2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6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9" fillId="2" borderId="6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5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2" borderId="5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2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2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" borderId="8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2" borderId="8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2" borderId="8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2" fillId="2" borderId="8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" borderId="8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8" borderId="8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8" borderId="8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8" borderId="8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8" borderId="8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8" borderId="8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9" borderId="8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9" borderId="8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9" borderId="8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9" borderId="8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3" fillId="9" borderId="8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8" borderId="8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8" borderId="8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8" borderId="9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10" borderId="8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10" borderId="8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10" borderId="8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10" borderId="8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43" fillId="10" borderId="8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9" borderId="9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9" borderId="9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43" fillId="10" borderId="8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3" fillId="2" borderId="8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2" borderId="8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2" borderId="9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2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" borderId="9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2" borderId="9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2" fillId="2" borderId="9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2" borderId="9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2" borderId="6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9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2" borderId="9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2" borderId="9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9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2" borderId="10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2" fillId="0" borderId="9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0" borderId="9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2" fillId="0" borderId="9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9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0" borderId="6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9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9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0" borderId="9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2" borderId="9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6" fillId="2" borderId="9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5" fillId="2" borderId="9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5" fillId="2" borderId="9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6" fillId="2" borderId="6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5" fillId="2" borderId="9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6" fillId="2" borderId="9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0" builtinId="53" customBuiltin="true"/>
    <cellStyle name="Normal 2 2 2" xfId="21" builtinId="53" customBuiltin="true"/>
    <cellStyle name="Porcentagem 2" xfId="22" builtinId="53" customBuiltin="true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FEFEF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D6D6D6"/>
      <rgbColor rgb="FFFFFF99"/>
      <rgbColor rgb="FF8EB4E3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3"/>
  <sheetViews>
    <sheetView showFormulas="false" showGridLines="true" showRowColHeaders="true" showZeros="true" rightToLeft="false" tabSelected="true" showOutlineSymbols="true" defaultGridColor="true" view="pageBreakPreview" topLeftCell="A181" colorId="64" zoomScale="100" zoomScaleNormal="100" zoomScalePageLayoutView="100" workbookViewId="0">
      <selection pane="topLeft" activeCell="D216" activeCellId="0" sqref="D216"/>
    </sheetView>
  </sheetViews>
  <sheetFormatPr defaultRowHeight="15" zeroHeight="false" outlineLevelRow="0" outlineLevelCol="0"/>
  <cols>
    <col collapsed="false" customWidth="true" hidden="false" outlineLevel="0" max="1" min="1" style="1" width="6.15"/>
    <col collapsed="false" customWidth="true" hidden="false" outlineLevel="0" max="2" min="2" style="2" width="8.42"/>
    <col collapsed="false" customWidth="true" hidden="false" outlineLevel="0" max="3" min="3" style="2" width="7.57"/>
    <col collapsed="false" customWidth="true" hidden="false" outlineLevel="0" max="4" min="4" style="3" width="58.57"/>
    <col collapsed="false" customWidth="true" hidden="false" outlineLevel="0" max="5" min="5" style="3" width="5.86"/>
    <col collapsed="false" customWidth="true" hidden="false" outlineLevel="0" max="6" min="6" style="3" width="7.71"/>
    <col collapsed="false" customWidth="true" hidden="false" outlineLevel="0" max="7" min="7" style="3" width="8.14"/>
    <col collapsed="false" customWidth="true" hidden="false" outlineLevel="0" max="8" min="8" style="3" width="11.57"/>
    <col collapsed="false" customWidth="true" hidden="false" outlineLevel="0" max="9" min="9" style="3" width="10"/>
    <col collapsed="false" customWidth="true" hidden="false" outlineLevel="0" max="10" min="10" style="0" width="9.14"/>
    <col collapsed="false" customWidth="true" hidden="false" outlineLevel="0" max="11" min="11" style="0" width="11.71"/>
    <col collapsed="false" customWidth="true" hidden="false" outlineLevel="0" max="1025" min="12" style="0" width="9.14"/>
  </cols>
  <sheetData>
    <row r="1" customFormat="false" ht="15" hidden="false" customHeight="true" outlineLevel="0" collapsed="false">
      <c r="A1" s="4" t="s">
        <v>0</v>
      </c>
      <c r="B1" s="4"/>
      <c r="C1" s="4"/>
      <c r="D1" s="4"/>
      <c r="E1" s="5"/>
      <c r="F1" s="6" t="s">
        <v>1</v>
      </c>
      <c r="G1" s="6"/>
      <c r="H1" s="6" t="s">
        <v>2</v>
      </c>
      <c r="I1" s="6"/>
    </row>
    <row r="2" customFormat="false" ht="15" hidden="false" customHeight="true" outlineLevel="0" collapsed="false">
      <c r="A2" s="7" t="s">
        <v>3</v>
      </c>
      <c r="B2" s="7"/>
      <c r="C2" s="7"/>
      <c r="D2" s="7"/>
      <c r="E2" s="8"/>
      <c r="F2" s="9" t="n">
        <f aca="false">'BDI - Aliquota ISSQN - 5,0%'!D22</f>
        <v>0.2882</v>
      </c>
      <c r="G2" s="10"/>
      <c r="H2" s="10" t="s">
        <v>4</v>
      </c>
      <c r="I2" s="10"/>
    </row>
    <row r="3" customFormat="false" ht="15" hidden="false" customHeight="true" outlineLevel="0" collapsed="false">
      <c r="A3" s="11" t="s">
        <v>5</v>
      </c>
      <c r="B3" s="11"/>
      <c r="C3" s="12" t="s">
        <v>6</v>
      </c>
      <c r="D3" s="12"/>
      <c r="E3" s="8"/>
      <c r="F3" s="10"/>
      <c r="G3" s="10"/>
      <c r="H3" s="13" t="s">
        <v>7</v>
      </c>
      <c r="I3" s="13"/>
    </row>
    <row r="4" customFormat="false" ht="15" hidden="false" customHeight="true" outlineLevel="0" collapsed="false">
      <c r="A4" s="11" t="s">
        <v>8</v>
      </c>
      <c r="B4" s="11"/>
      <c r="C4" s="14" t="s">
        <v>9</v>
      </c>
      <c r="D4" s="14"/>
      <c r="E4" s="8"/>
      <c r="F4" s="10"/>
      <c r="G4" s="10"/>
      <c r="H4" s="15" t="s">
        <v>10</v>
      </c>
      <c r="I4" s="15"/>
    </row>
    <row r="5" customFormat="false" ht="15" hidden="false" customHeight="true" outlineLevel="0" collapsed="false">
      <c r="A5" s="16" t="s">
        <v>11</v>
      </c>
      <c r="B5" s="16"/>
      <c r="C5" s="16"/>
      <c r="D5" s="16"/>
      <c r="E5" s="16"/>
      <c r="F5" s="16"/>
      <c r="G5" s="16"/>
      <c r="H5" s="16"/>
      <c r="I5" s="16"/>
    </row>
    <row r="6" s="18" customFormat="true" ht="24" hidden="false" customHeight="false" outlineLevel="0" collapsed="false">
      <c r="A6" s="17" t="s">
        <v>12</v>
      </c>
      <c r="B6" s="17" t="s">
        <v>13</v>
      </c>
      <c r="C6" s="17" t="s">
        <v>14</v>
      </c>
      <c r="D6" s="17" t="s">
        <v>15</v>
      </c>
      <c r="E6" s="17" t="s">
        <v>16</v>
      </c>
      <c r="F6" s="17" t="s">
        <v>17</v>
      </c>
      <c r="G6" s="17" t="s">
        <v>18</v>
      </c>
      <c r="H6" s="17" t="s">
        <v>19</v>
      </c>
      <c r="I6" s="17" t="s">
        <v>20</v>
      </c>
    </row>
    <row r="7" s="24" customFormat="true" ht="11.25" hidden="false" customHeight="false" outlineLevel="0" collapsed="false">
      <c r="A7" s="19" t="s">
        <v>21</v>
      </c>
      <c r="B7" s="20"/>
      <c r="C7" s="20"/>
      <c r="D7" s="21" t="s">
        <v>22</v>
      </c>
      <c r="E7" s="21"/>
      <c r="F7" s="22"/>
      <c r="G7" s="23"/>
      <c r="H7" s="23"/>
      <c r="I7" s="23" t="n">
        <f aca="false">SUM(I8)</f>
        <v>69753.71</v>
      </c>
    </row>
    <row r="8" s="30" customFormat="true" ht="11.25" hidden="false" customHeight="false" outlineLevel="0" collapsed="false">
      <c r="A8" s="25" t="s">
        <v>23</v>
      </c>
      <c r="B8" s="26" t="s">
        <v>24</v>
      </c>
      <c r="C8" s="26" t="s">
        <v>25</v>
      </c>
      <c r="D8" s="27" t="s">
        <v>26</v>
      </c>
      <c r="E8" s="26" t="s">
        <v>27</v>
      </c>
      <c r="F8" s="28" t="n">
        <v>1</v>
      </c>
      <c r="G8" s="29" t="n">
        <v>54148.2</v>
      </c>
      <c r="H8" s="29" t="n">
        <f aca="false">TRUNC(G8+G8*$F$2,2)</f>
        <v>69753.71</v>
      </c>
      <c r="I8" s="29" t="n">
        <f aca="false">TRUNC(H8*F8,2)</f>
        <v>69753.71</v>
      </c>
    </row>
    <row r="9" s="24" customFormat="true" ht="11.25" hidden="false" customHeight="false" outlineLevel="0" collapsed="false">
      <c r="A9" s="19" t="s">
        <v>28</v>
      </c>
      <c r="B9" s="20"/>
      <c r="C9" s="20"/>
      <c r="D9" s="21" t="s">
        <v>29</v>
      </c>
      <c r="E9" s="21"/>
      <c r="F9" s="22"/>
      <c r="G9" s="23"/>
      <c r="H9" s="31"/>
      <c r="I9" s="23" t="n">
        <f aca="false">SUM(I10)</f>
        <v>7729.2</v>
      </c>
      <c r="K9" s="30"/>
    </row>
    <row r="10" s="30" customFormat="true" ht="11.25" hidden="false" customHeight="false" outlineLevel="0" collapsed="false">
      <c r="A10" s="25" t="s">
        <v>30</v>
      </c>
      <c r="B10" s="26" t="s">
        <v>31</v>
      </c>
      <c r="C10" s="26" t="s">
        <v>25</v>
      </c>
      <c r="D10" s="27" t="s">
        <v>32</v>
      </c>
      <c r="E10" s="26" t="s">
        <v>33</v>
      </c>
      <c r="F10" s="28" t="n">
        <v>4</v>
      </c>
      <c r="G10" s="29" t="n">
        <v>1500</v>
      </c>
      <c r="H10" s="29" t="n">
        <f aca="false">TRUNC(G10+G10*$F$2,2)</f>
        <v>1932.3</v>
      </c>
      <c r="I10" s="29" t="n">
        <f aca="false">TRUNC(H10*F10,2)</f>
        <v>7729.2</v>
      </c>
    </row>
    <row r="11" s="24" customFormat="true" ht="11.25" hidden="false" customHeight="false" outlineLevel="0" collapsed="false">
      <c r="A11" s="19" t="n">
        <v>3</v>
      </c>
      <c r="B11" s="20"/>
      <c r="C11" s="20"/>
      <c r="D11" s="21" t="s">
        <v>34</v>
      </c>
      <c r="E11" s="21"/>
      <c r="F11" s="22"/>
      <c r="G11" s="23"/>
      <c r="H11" s="31"/>
      <c r="I11" s="23" t="n">
        <f aca="false">SUM(I12:I20)</f>
        <v>60371.52</v>
      </c>
      <c r="K11" s="30"/>
    </row>
    <row r="12" s="30" customFormat="true" ht="11.25" hidden="false" customHeight="false" outlineLevel="0" collapsed="false">
      <c r="A12" s="25" t="s">
        <v>35</v>
      </c>
      <c r="B12" s="26" t="s">
        <v>36</v>
      </c>
      <c r="C12" s="26" t="s">
        <v>37</v>
      </c>
      <c r="D12" s="27" t="s">
        <v>38</v>
      </c>
      <c r="E12" s="26" t="s">
        <v>39</v>
      </c>
      <c r="F12" s="28" t="n">
        <v>13.22</v>
      </c>
      <c r="G12" s="29" t="n">
        <v>569.12</v>
      </c>
      <c r="H12" s="29" t="n">
        <f aca="false">TRUNC(G12+G12*$F$2,2)</f>
        <v>733.14</v>
      </c>
      <c r="I12" s="29" t="n">
        <f aca="false">TRUNC(H12*F12,2)</f>
        <v>9692.11</v>
      </c>
    </row>
    <row r="13" s="30" customFormat="true" ht="22.5" hidden="false" customHeight="false" outlineLevel="0" collapsed="false">
      <c r="A13" s="25" t="s">
        <v>40</v>
      </c>
      <c r="B13" s="26" t="s">
        <v>41</v>
      </c>
      <c r="C13" s="26" t="s">
        <v>37</v>
      </c>
      <c r="D13" s="27" t="s">
        <v>42</v>
      </c>
      <c r="E13" s="26" t="s">
        <v>39</v>
      </c>
      <c r="F13" s="28" t="n">
        <v>9</v>
      </c>
      <c r="G13" s="29" t="n">
        <v>607.28</v>
      </c>
      <c r="H13" s="29" t="n">
        <f aca="false">TRUNC(G13+G13*$F$2,2)</f>
        <v>782.29</v>
      </c>
      <c r="I13" s="29" t="n">
        <f aca="false">TRUNC(H13*F13,2)</f>
        <v>7040.61</v>
      </c>
    </row>
    <row r="14" s="30" customFormat="true" ht="22.5" hidden="false" customHeight="false" outlineLevel="0" collapsed="false">
      <c r="A14" s="25" t="s">
        <v>43</v>
      </c>
      <c r="B14" s="26" t="s">
        <v>44</v>
      </c>
      <c r="C14" s="26" t="s">
        <v>25</v>
      </c>
      <c r="D14" s="27" t="s">
        <v>45</v>
      </c>
      <c r="E14" s="26" t="s">
        <v>46</v>
      </c>
      <c r="F14" s="28" t="n">
        <v>10</v>
      </c>
      <c r="G14" s="29" t="n">
        <v>573.38</v>
      </c>
      <c r="H14" s="29" t="n">
        <f aca="false">TRUNC(G14+G14*$F$2,2)</f>
        <v>738.62</v>
      </c>
      <c r="I14" s="29" t="n">
        <f aca="false">TRUNC(H14*F14,2)</f>
        <v>7386.2</v>
      </c>
    </row>
    <row r="15" s="30" customFormat="true" ht="22.5" hidden="false" customHeight="false" outlineLevel="0" collapsed="false">
      <c r="A15" s="25" t="s">
        <v>47</v>
      </c>
      <c r="B15" s="26" t="s">
        <v>48</v>
      </c>
      <c r="C15" s="26" t="s">
        <v>37</v>
      </c>
      <c r="D15" s="27" t="s">
        <v>49</v>
      </c>
      <c r="E15" s="26" t="s">
        <v>39</v>
      </c>
      <c r="F15" s="28" t="n">
        <v>12</v>
      </c>
      <c r="G15" s="29" t="n">
        <v>449.81</v>
      </c>
      <c r="H15" s="29" t="n">
        <f aca="false">TRUNC(G15+G15*$F$2,2)</f>
        <v>579.44</v>
      </c>
      <c r="I15" s="29" t="n">
        <f aca="false">TRUNC(H15*F15,2)</f>
        <v>6953.28</v>
      </c>
    </row>
    <row r="16" s="30" customFormat="true" ht="22.5" hidden="false" customHeight="false" outlineLevel="0" collapsed="false">
      <c r="A16" s="25" t="s">
        <v>50</v>
      </c>
      <c r="B16" s="26" t="s">
        <v>51</v>
      </c>
      <c r="C16" s="26" t="s">
        <v>37</v>
      </c>
      <c r="D16" s="27" t="s">
        <v>52</v>
      </c>
      <c r="E16" s="26" t="s">
        <v>39</v>
      </c>
      <c r="F16" s="28" t="n">
        <v>9</v>
      </c>
      <c r="G16" s="29" t="n">
        <v>326.79</v>
      </c>
      <c r="H16" s="29" t="n">
        <f aca="false">TRUNC(G16+G16*$F$2,2)</f>
        <v>420.97</v>
      </c>
      <c r="I16" s="29" t="n">
        <f aca="false">TRUNC(H16*F16,2)</f>
        <v>3788.73</v>
      </c>
    </row>
    <row r="17" s="30" customFormat="true" ht="22.5" hidden="false" customHeight="false" outlineLevel="0" collapsed="false">
      <c r="A17" s="25" t="s">
        <v>53</v>
      </c>
      <c r="B17" s="26" t="s">
        <v>54</v>
      </c>
      <c r="C17" s="26" t="s">
        <v>37</v>
      </c>
      <c r="D17" s="27" t="s">
        <v>55</v>
      </c>
      <c r="E17" s="26" t="s">
        <v>39</v>
      </c>
      <c r="F17" s="28" t="n">
        <v>410.48</v>
      </c>
      <c r="G17" s="29" t="n">
        <v>7.4</v>
      </c>
      <c r="H17" s="29" t="n">
        <f aca="false">TRUNC(G17+G17*$F$2,2)</f>
        <v>9.53</v>
      </c>
      <c r="I17" s="29" t="n">
        <f aca="false">TRUNC(H17*F17,2)</f>
        <v>3911.87</v>
      </c>
    </row>
    <row r="18" s="30" customFormat="true" ht="22.5" hidden="false" customHeight="false" outlineLevel="0" collapsed="false">
      <c r="A18" s="25" t="s">
        <v>56</v>
      </c>
      <c r="B18" s="26" t="s">
        <v>57</v>
      </c>
      <c r="C18" s="26" t="s">
        <v>25</v>
      </c>
      <c r="D18" s="27" t="s">
        <v>58</v>
      </c>
      <c r="E18" s="26" t="s">
        <v>33</v>
      </c>
      <c r="F18" s="28" t="n">
        <v>1</v>
      </c>
      <c r="G18" s="29" t="n">
        <v>1454.61</v>
      </c>
      <c r="H18" s="29" t="n">
        <f aca="false">TRUNC(G18+G18*$F$2,2)</f>
        <v>1873.82</v>
      </c>
      <c r="I18" s="29" t="n">
        <f aca="false">TRUNC(H18*F18,2)</f>
        <v>1873.82</v>
      </c>
    </row>
    <row r="19" s="30" customFormat="true" ht="11.25" hidden="false" customHeight="false" outlineLevel="0" collapsed="false">
      <c r="A19" s="25" t="s">
        <v>59</v>
      </c>
      <c r="B19" s="26" t="s">
        <v>60</v>
      </c>
      <c r="C19" s="26" t="s">
        <v>25</v>
      </c>
      <c r="D19" s="27" t="s">
        <v>61</v>
      </c>
      <c r="E19" s="26" t="s">
        <v>33</v>
      </c>
      <c r="F19" s="28" t="n">
        <v>1</v>
      </c>
      <c r="G19" s="29" t="n">
        <v>1414.14</v>
      </c>
      <c r="H19" s="29" t="n">
        <f aca="false">TRUNC(G19+G19*$F$2,2)</f>
        <v>1821.69</v>
      </c>
      <c r="I19" s="29" t="n">
        <f aca="false">TRUNC(H19*F19,2)</f>
        <v>1821.69</v>
      </c>
    </row>
    <row r="20" s="30" customFormat="true" ht="11.25" hidden="false" customHeight="false" outlineLevel="0" collapsed="false">
      <c r="A20" s="25" t="s">
        <v>62</v>
      </c>
      <c r="B20" s="26" t="s">
        <v>63</v>
      </c>
      <c r="C20" s="26" t="s">
        <v>37</v>
      </c>
      <c r="D20" s="27" t="s">
        <v>64</v>
      </c>
      <c r="E20" s="26" t="s">
        <v>39</v>
      </c>
      <c r="F20" s="28" t="n">
        <v>230.89</v>
      </c>
      <c r="G20" s="29" t="n">
        <v>60.2</v>
      </c>
      <c r="H20" s="29" t="n">
        <f aca="false">TRUNC(G20+G20*$F$2,2)</f>
        <v>77.54</v>
      </c>
      <c r="I20" s="29" t="n">
        <f aca="false">TRUNC(H20*F20,2)</f>
        <v>17903.21</v>
      </c>
    </row>
    <row r="21" s="24" customFormat="true" ht="11.25" hidden="false" customHeight="false" outlineLevel="0" collapsed="false">
      <c r="A21" s="19" t="n">
        <v>4</v>
      </c>
      <c r="B21" s="20"/>
      <c r="C21" s="20"/>
      <c r="D21" s="21" t="s">
        <v>65</v>
      </c>
      <c r="E21" s="21"/>
      <c r="F21" s="22"/>
      <c r="G21" s="23"/>
      <c r="H21" s="31"/>
      <c r="I21" s="23" t="n">
        <f aca="false">SUM(I22)</f>
        <v>1036</v>
      </c>
      <c r="K21" s="30"/>
    </row>
    <row r="22" s="30" customFormat="true" ht="11.25" hidden="false" customHeight="false" outlineLevel="0" collapsed="false">
      <c r="A22" s="25" t="s">
        <v>66</v>
      </c>
      <c r="B22" s="26" t="s">
        <v>67</v>
      </c>
      <c r="C22" s="26" t="s">
        <v>25</v>
      </c>
      <c r="D22" s="27" t="s">
        <v>68</v>
      </c>
      <c r="E22" s="26" t="s">
        <v>69</v>
      </c>
      <c r="F22" s="28" t="n">
        <v>40</v>
      </c>
      <c r="G22" s="29" t="n">
        <v>20.11</v>
      </c>
      <c r="H22" s="29" t="n">
        <f aca="false">TRUNC(G22+G22*$F$2,2)</f>
        <v>25.9</v>
      </c>
      <c r="I22" s="29" t="n">
        <f aca="false">TRUNC(H22*F22,2)</f>
        <v>1036</v>
      </c>
    </row>
    <row r="23" s="24" customFormat="true" ht="11.25" hidden="false" customHeight="false" outlineLevel="0" collapsed="false">
      <c r="A23" s="19" t="n">
        <v>5</v>
      </c>
      <c r="B23" s="20"/>
      <c r="C23" s="20"/>
      <c r="D23" s="21" t="s">
        <v>70</v>
      </c>
      <c r="E23" s="21"/>
      <c r="F23" s="22"/>
      <c r="G23" s="23"/>
      <c r="H23" s="31"/>
      <c r="I23" s="23" t="n">
        <f aca="false">SUM(I24:I25)</f>
        <v>4491.13</v>
      </c>
      <c r="K23" s="30"/>
    </row>
    <row r="24" s="30" customFormat="true" ht="11.25" hidden="false" customHeight="false" outlineLevel="0" collapsed="false">
      <c r="A24" s="25" t="s">
        <v>71</v>
      </c>
      <c r="B24" s="26" t="s">
        <v>72</v>
      </c>
      <c r="C24" s="26" t="s">
        <v>37</v>
      </c>
      <c r="D24" s="27" t="s">
        <v>73</v>
      </c>
      <c r="E24" s="26" t="s">
        <v>74</v>
      </c>
      <c r="F24" s="28" t="n">
        <v>108.09</v>
      </c>
      <c r="G24" s="29" t="n">
        <v>17.12</v>
      </c>
      <c r="H24" s="29" t="n">
        <f aca="false">TRUNC(G24+G24*$F$2,2)</f>
        <v>22.05</v>
      </c>
      <c r="I24" s="29" t="n">
        <f aca="false">TRUNC(H24*F24,2)</f>
        <v>2383.38</v>
      </c>
    </row>
    <row r="25" s="30" customFormat="true" ht="22.5" hidden="false" customHeight="false" outlineLevel="0" collapsed="false">
      <c r="A25" s="25" t="s">
        <v>75</v>
      </c>
      <c r="B25" s="26" t="s">
        <v>76</v>
      </c>
      <c r="C25" s="26" t="s">
        <v>37</v>
      </c>
      <c r="D25" s="27" t="s">
        <v>77</v>
      </c>
      <c r="E25" s="26" t="s">
        <v>78</v>
      </c>
      <c r="F25" s="28" t="n">
        <v>1080.9</v>
      </c>
      <c r="G25" s="29" t="n">
        <v>1.52</v>
      </c>
      <c r="H25" s="29" t="n">
        <f aca="false">TRUNC(G25+G25*$F$2,2)</f>
        <v>1.95</v>
      </c>
      <c r="I25" s="29" t="n">
        <f aca="false">TRUNC(H25*F25,2)</f>
        <v>2107.75</v>
      </c>
    </row>
    <row r="26" s="24" customFormat="true" ht="11.25" hidden="false" customHeight="false" outlineLevel="0" collapsed="false">
      <c r="A26" s="19" t="n">
        <v>6</v>
      </c>
      <c r="B26" s="20"/>
      <c r="C26" s="20"/>
      <c r="D26" s="21" t="s">
        <v>79</v>
      </c>
      <c r="E26" s="21"/>
      <c r="F26" s="22"/>
      <c r="G26" s="23"/>
      <c r="H26" s="31"/>
      <c r="I26" s="23" t="n">
        <f aca="false">SUM(I27:I31)</f>
        <v>22203.28</v>
      </c>
      <c r="K26" s="30"/>
    </row>
    <row r="27" s="30" customFormat="true" ht="22.5" hidden="false" customHeight="false" outlineLevel="0" collapsed="false">
      <c r="A27" s="25" t="s">
        <v>80</v>
      </c>
      <c r="B27" s="26" t="s">
        <v>81</v>
      </c>
      <c r="C27" s="26" t="s">
        <v>37</v>
      </c>
      <c r="D27" s="27" t="s">
        <v>82</v>
      </c>
      <c r="E27" s="26" t="s">
        <v>74</v>
      </c>
      <c r="F27" s="28" t="n">
        <v>58.9</v>
      </c>
      <c r="G27" s="29" t="n">
        <v>29.27</v>
      </c>
      <c r="H27" s="29" t="n">
        <f aca="false">TRUNC(G27+G27*$F$2,2)</f>
        <v>37.7</v>
      </c>
      <c r="I27" s="29" t="n">
        <f aca="false">TRUNC(H27*F27,2)</f>
        <v>2220.53</v>
      </c>
    </row>
    <row r="28" s="30" customFormat="true" ht="22.5" hidden="false" customHeight="false" outlineLevel="0" collapsed="false">
      <c r="A28" s="25" t="s">
        <v>83</v>
      </c>
      <c r="B28" s="26" t="s">
        <v>84</v>
      </c>
      <c r="C28" s="26" t="s">
        <v>37</v>
      </c>
      <c r="D28" s="27" t="s">
        <v>85</v>
      </c>
      <c r="E28" s="26" t="s">
        <v>74</v>
      </c>
      <c r="F28" s="28" t="n">
        <v>80.84</v>
      </c>
      <c r="G28" s="29" t="n">
        <v>25.6</v>
      </c>
      <c r="H28" s="29" t="n">
        <f aca="false">TRUNC(G28+G28*$F$2,2)</f>
        <v>32.97</v>
      </c>
      <c r="I28" s="29" t="n">
        <f aca="false">TRUNC(H28*F28,2)</f>
        <v>2665.29</v>
      </c>
    </row>
    <row r="29" s="30" customFormat="true" ht="11.25" hidden="false" customHeight="false" outlineLevel="0" collapsed="false">
      <c r="A29" s="25" t="s">
        <v>86</v>
      </c>
      <c r="B29" s="26" t="s">
        <v>87</v>
      </c>
      <c r="C29" s="26" t="s">
        <v>37</v>
      </c>
      <c r="D29" s="27" t="s">
        <v>88</v>
      </c>
      <c r="E29" s="26" t="s">
        <v>74</v>
      </c>
      <c r="F29" s="28" t="n">
        <v>97.64</v>
      </c>
      <c r="G29" s="29" t="n">
        <v>19.06</v>
      </c>
      <c r="H29" s="29" t="n">
        <f aca="false">TRUNC(G29+G29*$F$2,2)</f>
        <v>24.55</v>
      </c>
      <c r="I29" s="29" t="n">
        <f aca="false">TRUNC(H29*F29,2)</f>
        <v>2397.06</v>
      </c>
    </row>
    <row r="30" s="30" customFormat="true" ht="11.25" hidden="false" customHeight="false" outlineLevel="0" collapsed="false">
      <c r="A30" s="25" t="s">
        <v>89</v>
      </c>
      <c r="B30" s="26" t="s">
        <v>90</v>
      </c>
      <c r="C30" s="26" t="s">
        <v>25</v>
      </c>
      <c r="D30" s="27" t="s">
        <v>91</v>
      </c>
      <c r="E30" s="26" t="s">
        <v>74</v>
      </c>
      <c r="F30" s="28" t="n">
        <v>340.17</v>
      </c>
      <c r="G30" s="29" t="n">
        <v>28.26</v>
      </c>
      <c r="H30" s="29" t="n">
        <f aca="false">TRUNC(G30+G30*$F$2,2)</f>
        <v>36.4</v>
      </c>
      <c r="I30" s="29" t="n">
        <f aca="false">TRUNC(H30*F30,2)</f>
        <v>12382.18</v>
      </c>
    </row>
    <row r="31" s="30" customFormat="true" ht="11.25" hidden="false" customHeight="false" outlineLevel="0" collapsed="false">
      <c r="A31" s="25" t="s">
        <v>92</v>
      </c>
      <c r="B31" s="26" t="s">
        <v>93</v>
      </c>
      <c r="C31" s="26" t="s">
        <v>25</v>
      </c>
      <c r="D31" s="27" t="s">
        <v>94</v>
      </c>
      <c r="E31" s="26" t="s">
        <v>95</v>
      </c>
      <c r="F31" s="28" t="n">
        <v>294.8</v>
      </c>
      <c r="G31" s="29" t="n">
        <v>6.69</v>
      </c>
      <c r="H31" s="29" t="n">
        <f aca="false">TRUNC(G31+G31*$F$2,2)</f>
        <v>8.61</v>
      </c>
      <c r="I31" s="29" t="n">
        <f aca="false">TRUNC(H31*F31,2)</f>
        <v>2538.22</v>
      </c>
    </row>
    <row r="32" s="24" customFormat="true" ht="11.25" hidden="false" customHeight="false" outlineLevel="0" collapsed="false">
      <c r="A32" s="19" t="n">
        <v>7</v>
      </c>
      <c r="B32" s="20"/>
      <c r="C32" s="20"/>
      <c r="D32" s="21" t="s">
        <v>96</v>
      </c>
      <c r="E32" s="21"/>
      <c r="F32" s="22"/>
      <c r="G32" s="23"/>
      <c r="H32" s="31"/>
      <c r="I32" s="23" t="n">
        <f aca="false">SUM(I33:I46)</f>
        <v>120264.56</v>
      </c>
      <c r="K32" s="30"/>
    </row>
    <row r="33" s="30" customFormat="true" ht="33.75" hidden="false" customHeight="false" outlineLevel="0" collapsed="false">
      <c r="A33" s="25" t="s">
        <v>97</v>
      </c>
      <c r="B33" s="26" t="s">
        <v>98</v>
      </c>
      <c r="C33" s="26" t="s">
        <v>37</v>
      </c>
      <c r="D33" s="27" t="s">
        <v>99</v>
      </c>
      <c r="E33" s="26" t="s">
        <v>100</v>
      </c>
      <c r="F33" s="28" t="n">
        <v>432</v>
      </c>
      <c r="G33" s="29" t="n">
        <v>66.62</v>
      </c>
      <c r="H33" s="29" t="n">
        <f aca="false">TRUNC(G33+G33*$F$2,2)</f>
        <v>85.81</v>
      </c>
      <c r="I33" s="29" t="n">
        <f aca="false">TRUNC(H33*F33,2)</f>
        <v>37069.92</v>
      </c>
    </row>
    <row r="34" s="30" customFormat="true" ht="22.5" hidden="false" customHeight="false" outlineLevel="0" collapsed="false">
      <c r="A34" s="25" t="s">
        <v>101</v>
      </c>
      <c r="B34" s="26" t="s">
        <v>102</v>
      </c>
      <c r="C34" s="26" t="s">
        <v>37</v>
      </c>
      <c r="D34" s="27" t="s">
        <v>103</v>
      </c>
      <c r="E34" s="26" t="s">
        <v>104</v>
      </c>
      <c r="F34" s="28" t="n">
        <v>365.9</v>
      </c>
      <c r="G34" s="29" t="n">
        <v>4.72</v>
      </c>
      <c r="H34" s="29" t="n">
        <f aca="false">TRUNC(G34+G34*$F$2,2)</f>
        <v>6.08</v>
      </c>
      <c r="I34" s="29" t="n">
        <f aca="false">TRUNC(H34*F34,2)</f>
        <v>2224.67</v>
      </c>
    </row>
    <row r="35" s="30" customFormat="true" ht="22.5" hidden="false" customHeight="false" outlineLevel="0" collapsed="false">
      <c r="A35" s="25" t="s">
        <v>105</v>
      </c>
      <c r="B35" s="26" t="s">
        <v>106</v>
      </c>
      <c r="C35" s="26" t="s">
        <v>37</v>
      </c>
      <c r="D35" s="27" t="s">
        <v>107</v>
      </c>
      <c r="E35" s="26" t="s">
        <v>104</v>
      </c>
      <c r="F35" s="28" t="n">
        <v>910.08</v>
      </c>
      <c r="G35" s="29" t="n">
        <v>5.99</v>
      </c>
      <c r="H35" s="29" t="n">
        <f aca="false">TRUNC(G35+G35*$F$2,2)</f>
        <v>7.71</v>
      </c>
      <c r="I35" s="29" t="n">
        <f aca="false">TRUNC(H35*F35,2)</f>
        <v>7016.71</v>
      </c>
    </row>
    <row r="36" s="30" customFormat="true" ht="22.5" hidden="false" customHeight="false" outlineLevel="0" collapsed="false">
      <c r="A36" s="25" t="s">
        <v>108</v>
      </c>
      <c r="B36" s="26" t="s">
        <v>109</v>
      </c>
      <c r="C36" s="26" t="s">
        <v>37</v>
      </c>
      <c r="D36" s="27" t="s">
        <v>110</v>
      </c>
      <c r="E36" s="26" t="s">
        <v>39</v>
      </c>
      <c r="F36" s="28" t="n">
        <v>138.21</v>
      </c>
      <c r="G36" s="29" t="n">
        <v>4.1</v>
      </c>
      <c r="H36" s="29" t="n">
        <f aca="false">TRUNC(G36+G36*$F$2,2)</f>
        <v>5.28</v>
      </c>
      <c r="I36" s="29" t="n">
        <f aca="false">TRUNC(H36*F36,2)</f>
        <v>729.74</v>
      </c>
    </row>
    <row r="37" s="30" customFormat="true" ht="22.5" hidden="false" customHeight="false" outlineLevel="0" collapsed="false">
      <c r="A37" s="25" t="s">
        <v>111</v>
      </c>
      <c r="B37" s="26" t="s">
        <v>112</v>
      </c>
      <c r="C37" s="26" t="s">
        <v>37</v>
      </c>
      <c r="D37" s="27" t="s">
        <v>113</v>
      </c>
      <c r="E37" s="26" t="s">
        <v>39</v>
      </c>
      <c r="F37" s="28" t="n">
        <v>138.21</v>
      </c>
      <c r="G37" s="29" t="n">
        <v>19.8</v>
      </c>
      <c r="H37" s="29" t="n">
        <f aca="false">TRUNC(G37+G37*$F$2,2)</f>
        <v>25.5</v>
      </c>
      <c r="I37" s="29" t="n">
        <f aca="false">TRUNC(H37*F37,2)</f>
        <v>3524.35</v>
      </c>
    </row>
    <row r="38" s="30" customFormat="true" ht="22.5" hidden="false" customHeight="false" outlineLevel="0" collapsed="false">
      <c r="A38" s="25" t="s">
        <v>114</v>
      </c>
      <c r="B38" s="26" t="s">
        <v>115</v>
      </c>
      <c r="C38" s="26" t="s">
        <v>37</v>
      </c>
      <c r="D38" s="27" t="s">
        <v>116</v>
      </c>
      <c r="E38" s="26" t="s">
        <v>39</v>
      </c>
      <c r="F38" s="28" t="n">
        <v>125.3</v>
      </c>
      <c r="G38" s="29" t="n">
        <v>59.06</v>
      </c>
      <c r="H38" s="29" t="n">
        <f aca="false">TRUNC(G38+G38*$F$2,2)</f>
        <v>76.08</v>
      </c>
      <c r="I38" s="29" t="n">
        <f aca="false">TRUNC(H38*F38,2)</f>
        <v>9532.82</v>
      </c>
    </row>
    <row r="39" s="30" customFormat="true" ht="22.5" hidden="false" customHeight="false" outlineLevel="0" collapsed="false">
      <c r="A39" s="25" t="s">
        <v>117</v>
      </c>
      <c r="B39" s="26" t="s">
        <v>118</v>
      </c>
      <c r="C39" s="26" t="s">
        <v>37</v>
      </c>
      <c r="D39" s="27" t="s">
        <v>119</v>
      </c>
      <c r="E39" s="26" t="s">
        <v>39</v>
      </c>
      <c r="F39" s="28" t="n">
        <v>247.2</v>
      </c>
      <c r="G39" s="29" t="n">
        <v>50.84</v>
      </c>
      <c r="H39" s="29" t="n">
        <f aca="false">TRUNC(G39+G39*$F$2,2)</f>
        <v>65.49</v>
      </c>
      <c r="I39" s="29" t="n">
        <f aca="false">TRUNC(H39*F39,2)</f>
        <v>16189.12</v>
      </c>
    </row>
    <row r="40" s="30" customFormat="true" ht="22.5" hidden="false" customHeight="false" outlineLevel="0" collapsed="false">
      <c r="A40" s="25" t="s">
        <v>120</v>
      </c>
      <c r="B40" s="26" t="s">
        <v>121</v>
      </c>
      <c r="C40" s="26" t="s">
        <v>37</v>
      </c>
      <c r="D40" s="27" t="s">
        <v>122</v>
      </c>
      <c r="E40" s="26" t="s">
        <v>104</v>
      </c>
      <c r="F40" s="28" t="n">
        <v>202</v>
      </c>
      <c r="G40" s="29" t="n">
        <v>10.65</v>
      </c>
      <c r="H40" s="29" t="n">
        <f aca="false">TRUNC(G40+G40*$F$2,2)</f>
        <v>13.71</v>
      </c>
      <c r="I40" s="29" t="n">
        <f aca="false">TRUNC(H40*F40,2)</f>
        <v>2769.42</v>
      </c>
    </row>
    <row r="41" s="30" customFormat="true" ht="22.5" hidden="false" customHeight="false" outlineLevel="0" collapsed="false">
      <c r="A41" s="25" t="s">
        <v>123</v>
      </c>
      <c r="B41" s="26" t="s">
        <v>124</v>
      </c>
      <c r="C41" s="26" t="s">
        <v>37</v>
      </c>
      <c r="D41" s="27" t="s">
        <v>125</v>
      </c>
      <c r="E41" s="26" t="s">
        <v>104</v>
      </c>
      <c r="F41" s="28" t="n">
        <v>343</v>
      </c>
      <c r="G41" s="29" t="n">
        <v>9.19</v>
      </c>
      <c r="H41" s="29" t="n">
        <f aca="false">TRUNC(G41+G41*$F$2,2)</f>
        <v>11.83</v>
      </c>
      <c r="I41" s="29" t="n">
        <f aca="false">TRUNC(H41*F41,2)</f>
        <v>4057.69</v>
      </c>
    </row>
    <row r="42" s="30" customFormat="true" ht="22.5" hidden="false" customHeight="false" outlineLevel="0" collapsed="false">
      <c r="A42" s="25" t="s">
        <v>126</v>
      </c>
      <c r="B42" s="26" t="s">
        <v>127</v>
      </c>
      <c r="C42" s="26" t="s">
        <v>37</v>
      </c>
      <c r="D42" s="27" t="s">
        <v>128</v>
      </c>
      <c r="E42" s="26" t="s">
        <v>104</v>
      </c>
      <c r="F42" s="28" t="n">
        <v>351</v>
      </c>
      <c r="G42" s="29" t="n">
        <v>8.79</v>
      </c>
      <c r="H42" s="29" t="n">
        <f aca="false">TRUNC(G42+G42*$F$2,2)</f>
        <v>11.32</v>
      </c>
      <c r="I42" s="29" t="n">
        <f aca="false">TRUNC(H42*F42,2)</f>
        <v>3973.32</v>
      </c>
    </row>
    <row r="43" s="30" customFormat="true" ht="22.5" hidden="false" customHeight="false" outlineLevel="0" collapsed="false">
      <c r="A43" s="25" t="s">
        <v>129</v>
      </c>
      <c r="B43" s="26" t="s">
        <v>130</v>
      </c>
      <c r="C43" s="26" t="s">
        <v>37</v>
      </c>
      <c r="D43" s="27" t="s">
        <v>131</v>
      </c>
      <c r="E43" s="26" t="s">
        <v>104</v>
      </c>
      <c r="F43" s="28" t="n">
        <v>861</v>
      </c>
      <c r="G43" s="29" t="n">
        <v>7.15</v>
      </c>
      <c r="H43" s="29" t="n">
        <f aca="false">TRUNC(G43+G43*$F$2,2)</f>
        <v>9.21</v>
      </c>
      <c r="I43" s="29" t="n">
        <f aca="false">TRUNC(H43*F43,2)</f>
        <v>7929.81</v>
      </c>
    </row>
    <row r="44" s="30" customFormat="true" ht="22.5" hidden="false" customHeight="false" outlineLevel="0" collapsed="false">
      <c r="A44" s="25" t="s">
        <v>132</v>
      </c>
      <c r="B44" s="26" t="s">
        <v>133</v>
      </c>
      <c r="C44" s="26" t="s">
        <v>37</v>
      </c>
      <c r="D44" s="27" t="s">
        <v>134</v>
      </c>
      <c r="E44" s="26" t="s">
        <v>104</v>
      </c>
      <c r="F44" s="28" t="n">
        <v>206</v>
      </c>
      <c r="G44" s="29" t="n">
        <v>6.34</v>
      </c>
      <c r="H44" s="29" t="n">
        <f aca="false">TRUNC(G44+G44*$F$2,2)</f>
        <v>8.16</v>
      </c>
      <c r="I44" s="29" t="n">
        <f aca="false">TRUNC(H44*F44,2)</f>
        <v>1680.96</v>
      </c>
    </row>
    <row r="45" s="30" customFormat="true" ht="22.5" hidden="false" customHeight="false" outlineLevel="0" collapsed="false">
      <c r="A45" s="25" t="s">
        <v>135</v>
      </c>
      <c r="B45" s="26" t="s">
        <v>136</v>
      </c>
      <c r="C45" s="26" t="s">
        <v>25</v>
      </c>
      <c r="D45" s="27" t="s">
        <v>137</v>
      </c>
      <c r="E45" s="26" t="s">
        <v>74</v>
      </c>
      <c r="F45" s="28" t="n">
        <v>42.1</v>
      </c>
      <c r="G45" s="29" t="n">
        <v>378.15</v>
      </c>
      <c r="H45" s="29" t="n">
        <f aca="false">TRUNC(G45+G45*$F$2,2)</f>
        <v>487.13</v>
      </c>
      <c r="I45" s="29" t="n">
        <f aca="false">TRUNC(H45*F45,2)</f>
        <v>20508.17</v>
      </c>
    </row>
    <row r="46" s="30" customFormat="true" ht="22.5" hidden="false" customHeight="false" outlineLevel="0" collapsed="false">
      <c r="A46" s="25" t="s">
        <v>138</v>
      </c>
      <c r="B46" s="26" t="s">
        <v>139</v>
      </c>
      <c r="C46" s="26" t="s">
        <v>37</v>
      </c>
      <c r="D46" s="27" t="s">
        <v>140</v>
      </c>
      <c r="E46" s="26" t="s">
        <v>39</v>
      </c>
      <c r="F46" s="28" t="n">
        <v>247.2</v>
      </c>
      <c r="G46" s="29" t="n">
        <v>9.61</v>
      </c>
      <c r="H46" s="29" t="n">
        <f aca="false">TRUNC(G46+G46*$F$2,2)</f>
        <v>12.37</v>
      </c>
      <c r="I46" s="29" t="n">
        <f aca="false">TRUNC(H46*F46,2)</f>
        <v>3057.86</v>
      </c>
    </row>
    <row r="47" s="24" customFormat="true" ht="11.25" hidden="false" customHeight="false" outlineLevel="0" collapsed="false">
      <c r="A47" s="19" t="n">
        <v>8</v>
      </c>
      <c r="B47" s="20"/>
      <c r="C47" s="20"/>
      <c r="D47" s="21" t="s">
        <v>141</v>
      </c>
      <c r="E47" s="21"/>
      <c r="F47" s="22"/>
      <c r="G47" s="23"/>
      <c r="H47" s="31"/>
      <c r="I47" s="23" t="n">
        <f aca="false">I48+I60</f>
        <v>69828.68</v>
      </c>
      <c r="K47" s="30"/>
    </row>
    <row r="48" s="38" customFormat="true" ht="11.25" hidden="false" customHeight="false" outlineLevel="0" collapsed="false">
      <c r="A48" s="32" t="s">
        <v>142</v>
      </c>
      <c r="B48" s="33"/>
      <c r="C48" s="33"/>
      <c r="D48" s="34" t="s">
        <v>143</v>
      </c>
      <c r="E48" s="34"/>
      <c r="F48" s="35"/>
      <c r="G48" s="36"/>
      <c r="H48" s="37"/>
      <c r="I48" s="36" t="n">
        <f aca="false">SUM(I49:I59)</f>
        <v>63897.79</v>
      </c>
      <c r="K48" s="30"/>
    </row>
    <row r="49" s="30" customFormat="true" ht="22.5" hidden="false" customHeight="false" outlineLevel="0" collapsed="false">
      <c r="A49" s="25" t="s">
        <v>144</v>
      </c>
      <c r="B49" s="26" t="s">
        <v>145</v>
      </c>
      <c r="C49" s="26" t="s">
        <v>37</v>
      </c>
      <c r="D49" s="27" t="s">
        <v>146</v>
      </c>
      <c r="E49" s="26" t="s">
        <v>39</v>
      </c>
      <c r="F49" s="28" t="n">
        <v>182.4</v>
      </c>
      <c r="G49" s="29" t="n">
        <v>49.83</v>
      </c>
      <c r="H49" s="29" t="n">
        <f aca="false">TRUNC(G49+G49*$F$2,2)</f>
        <v>64.19</v>
      </c>
      <c r="I49" s="29" t="n">
        <f aca="false">TRUNC(H49*F49,2)</f>
        <v>11708.25</v>
      </c>
    </row>
    <row r="50" s="30" customFormat="true" ht="11.25" hidden="false" customHeight="false" outlineLevel="0" collapsed="false">
      <c r="A50" s="25" t="s">
        <v>147</v>
      </c>
      <c r="B50" s="26" t="s">
        <v>148</v>
      </c>
      <c r="C50" s="26" t="s">
        <v>37</v>
      </c>
      <c r="D50" s="27" t="s">
        <v>149</v>
      </c>
      <c r="E50" s="26" t="s">
        <v>39</v>
      </c>
      <c r="F50" s="28" t="n">
        <v>299.8</v>
      </c>
      <c r="G50" s="29" t="n">
        <v>38.57</v>
      </c>
      <c r="H50" s="29" t="n">
        <f aca="false">TRUNC(G50+G50*$F$2,2)</f>
        <v>49.68</v>
      </c>
      <c r="I50" s="29" t="n">
        <f aca="false">TRUNC(H50*F50,2)</f>
        <v>14894.06</v>
      </c>
    </row>
    <row r="51" s="30" customFormat="true" ht="33.75" hidden="false" customHeight="false" outlineLevel="0" collapsed="false">
      <c r="A51" s="25" t="s">
        <v>150</v>
      </c>
      <c r="B51" s="26" t="s">
        <v>151</v>
      </c>
      <c r="C51" s="26" t="s">
        <v>37</v>
      </c>
      <c r="D51" s="27" t="s">
        <v>152</v>
      </c>
      <c r="E51" s="26" t="s">
        <v>104</v>
      </c>
      <c r="F51" s="28" t="n">
        <v>484</v>
      </c>
      <c r="G51" s="29" t="n">
        <v>10.72</v>
      </c>
      <c r="H51" s="29" t="n">
        <f aca="false">TRUNC(G51+G51*$F$2,2)</f>
        <v>13.8</v>
      </c>
      <c r="I51" s="29" t="n">
        <f aca="false">TRUNC(H51*F51,2)</f>
        <v>6679.2</v>
      </c>
    </row>
    <row r="52" s="30" customFormat="true" ht="33.75" hidden="false" customHeight="false" outlineLevel="0" collapsed="false">
      <c r="A52" s="25" t="s">
        <v>153</v>
      </c>
      <c r="B52" s="26" t="s">
        <v>154</v>
      </c>
      <c r="C52" s="26" t="s">
        <v>37</v>
      </c>
      <c r="D52" s="27" t="s">
        <v>155</v>
      </c>
      <c r="E52" s="26" t="s">
        <v>104</v>
      </c>
      <c r="F52" s="28" t="n">
        <v>21</v>
      </c>
      <c r="G52" s="29" t="n">
        <v>9.23</v>
      </c>
      <c r="H52" s="29" t="n">
        <f aca="false">TRUNC(G52+G52*$F$2,2)</f>
        <v>11.89</v>
      </c>
      <c r="I52" s="29" t="n">
        <f aca="false">TRUNC(H52*F52,2)</f>
        <v>249.69</v>
      </c>
    </row>
    <row r="53" s="30" customFormat="true" ht="33.75" hidden="false" customHeight="false" outlineLevel="0" collapsed="false">
      <c r="A53" s="25" t="s">
        <v>156</v>
      </c>
      <c r="B53" s="26" t="s">
        <v>157</v>
      </c>
      <c r="C53" s="26" t="s">
        <v>37</v>
      </c>
      <c r="D53" s="27" t="s">
        <v>158</v>
      </c>
      <c r="E53" s="26" t="s">
        <v>104</v>
      </c>
      <c r="F53" s="28" t="n">
        <v>165</v>
      </c>
      <c r="G53" s="29" t="n">
        <v>8.78</v>
      </c>
      <c r="H53" s="29" t="n">
        <f aca="false">TRUNC(G53+G53*$F$2,2)</f>
        <v>11.31</v>
      </c>
      <c r="I53" s="29" t="n">
        <f aca="false">TRUNC(H53*F53,2)</f>
        <v>1866.15</v>
      </c>
    </row>
    <row r="54" s="30" customFormat="true" ht="33.75" hidden="false" customHeight="false" outlineLevel="0" collapsed="false">
      <c r="A54" s="25" t="s">
        <v>159</v>
      </c>
      <c r="B54" s="26" t="s">
        <v>160</v>
      </c>
      <c r="C54" s="26" t="s">
        <v>37</v>
      </c>
      <c r="D54" s="27" t="s">
        <v>161</v>
      </c>
      <c r="E54" s="26" t="s">
        <v>104</v>
      </c>
      <c r="F54" s="28" t="n">
        <v>977</v>
      </c>
      <c r="G54" s="29" t="n">
        <v>7.09</v>
      </c>
      <c r="H54" s="29" t="n">
        <f aca="false">TRUNC(G54+G54*$F$2,2)</f>
        <v>9.13</v>
      </c>
      <c r="I54" s="29" t="n">
        <f aca="false">TRUNC(H54*F54,2)</f>
        <v>8920.01</v>
      </c>
    </row>
    <row r="55" s="30" customFormat="true" ht="33.75" hidden="false" customHeight="false" outlineLevel="0" collapsed="false">
      <c r="A55" s="25" t="s">
        <v>162</v>
      </c>
      <c r="B55" s="26" t="s">
        <v>163</v>
      </c>
      <c r="C55" s="26" t="s">
        <v>37</v>
      </c>
      <c r="D55" s="27" t="s">
        <v>164</v>
      </c>
      <c r="E55" s="26" t="s">
        <v>104</v>
      </c>
      <c r="F55" s="28" t="n">
        <v>39</v>
      </c>
      <c r="G55" s="29" t="n">
        <v>6.24</v>
      </c>
      <c r="H55" s="29" t="n">
        <f aca="false">TRUNC(G55+G55*$F$2,2)</f>
        <v>8.03</v>
      </c>
      <c r="I55" s="29" t="n">
        <f aca="false">TRUNC(H55*F55,2)</f>
        <v>313.17</v>
      </c>
    </row>
    <row r="56" s="30" customFormat="true" ht="33.75" hidden="false" customHeight="false" outlineLevel="0" collapsed="false">
      <c r="A56" s="25" t="s">
        <v>165</v>
      </c>
      <c r="B56" s="26" t="s">
        <v>166</v>
      </c>
      <c r="C56" s="26" t="s">
        <v>37</v>
      </c>
      <c r="D56" s="27" t="s">
        <v>167</v>
      </c>
      <c r="E56" s="26" t="s">
        <v>104</v>
      </c>
      <c r="F56" s="28" t="n">
        <v>364</v>
      </c>
      <c r="G56" s="29" t="n">
        <v>5.71</v>
      </c>
      <c r="H56" s="29" t="n">
        <f aca="false">TRUNC(G56+G56*$F$2,2)</f>
        <v>7.35</v>
      </c>
      <c r="I56" s="29" t="n">
        <f aca="false">TRUNC(H56*F56,2)</f>
        <v>2675.4</v>
      </c>
    </row>
    <row r="57" s="30" customFormat="true" ht="33.75" hidden="false" customHeight="false" outlineLevel="0" collapsed="false">
      <c r="A57" s="25" t="s">
        <v>168</v>
      </c>
      <c r="B57" s="26" t="s">
        <v>169</v>
      </c>
      <c r="C57" s="26" t="s">
        <v>37</v>
      </c>
      <c r="D57" s="27" t="s">
        <v>170</v>
      </c>
      <c r="E57" s="26" t="s">
        <v>104</v>
      </c>
      <c r="F57" s="28" t="n">
        <v>267</v>
      </c>
      <c r="G57" s="29" t="n">
        <v>5.18</v>
      </c>
      <c r="H57" s="29" t="n">
        <f aca="false">TRUNC(G57+G57*$F$2,2)</f>
        <v>6.67</v>
      </c>
      <c r="I57" s="29" t="n">
        <f aca="false">TRUNC(H57*F57,2)</f>
        <v>1780.89</v>
      </c>
    </row>
    <row r="58" s="30" customFormat="true" ht="33.75" hidden="false" customHeight="false" outlineLevel="0" collapsed="false">
      <c r="A58" s="25" t="s">
        <v>171</v>
      </c>
      <c r="B58" s="26" t="s">
        <v>172</v>
      </c>
      <c r="C58" s="26" t="s">
        <v>37</v>
      </c>
      <c r="D58" s="27" t="s">
        <v>173</v>
      </c>
      <c r="E58" s="26" t="s">
        <v>104</v>
      </c>
      <c r="F58" s="28" t="n">
        <v>136</v>
      </c>
      <c r="G58" s="29" t="n">
        <v>5.58</v>
      </c>
      <c r="H58" s="29" t="n">
        <f aca="false">TRUNC(G58+G58*$F$2,2)</f>
        <v>7.18</v>
      </c>
      <c r="I58" s="29" t="n">
        <f aca="false">TRUNC(H58*F58,2)</f>
        <v>976.48</v>
      </c>
    </row>
    <row r="59" s="30" customFormat="true" ht="22.5" hidden="false" customHeight="false" outlineLevel="0" collapsed="false">
      <c r="A59" s="25" t="s">
        <v>174</v>
      </c>
      <c r="B59" s="26" t="s">
        <v>136</v>
      </c>
      <c r="C59" s="26" t="s">
        <v>25</v>
      </c>
      <c r="D59" s="27" t="s">
        <v>137</v>
      </c>
      <c r="E59" s="26" t="s">
        <v>74</v>
      </c>
      <c r="F59" s="28" t="n">
        <v>28.4</v>
      </c>
      <c r="G59" s="29" t="n">
        <v>378.15</v>
      </c>
      <c r="H59" s="29" t="n">
        <f aca="false">TRUNC(G59+G59*$F$2,2)</f>
        <v>487.13</v>
      </c>
      <c r="I59" s="29" t="n">
        <f aca="false">TRUNC(H59*F59,2)</f>
        <v>13834.49</v>
      </c>
    </row>
    <row r="60" s="38" customFormat="true" ht="11.25" hidden="false" customHeight="false" outlineLevel="0" collapsed="false">
      <c r="A60" s="32" t="s">
        <v>175</v>
      </c>
      <c r="B60" s="33"/>
      <c r="C60" s="33"/>
      <c r="D60" s="34" t="s">
        <v>176</v>
      </c>
      <c r="E60" s="34"/>
      <c r="F60" s="35"/>
      <c r="G60" s="36"/>
      <c r="H60" s="37"/>
      <c r="I60" s="36" t="n">
        <f aca="false">SUM(I61:I64)</f>
        <v>5930.89</v>
      </c>
      <c r="K60" s="30"/>
    </row>
    <row r="61" s="30" customFormat="true" ht="22.5" hidden="false" customHeight="false" outlineLevel="0" collapsed="false">
      <c r="A61" s="25" t="s">
        <v>177</v>
      </c>
      <c r="B61" s="26" t="s">
        <v>178</v>
      </c>
      <c r="C61" s="26" t="s">
        <v>25</v>
      </c>
      <c r="D61" s="27" t="s">
        <v>179</v>
      </c>
      <c r="E61" s="26" t="s">
        <v>39</v>
      </c>
      <c r="F61" s="28" t="n">
        <v>19.71</v>
      </c>
      <c r="G61" s="29" t="n">
        <v>79.51</v>
      </c>
      <c r="H61" s="29" t="n">
        <f aca="false">TRUNC(G61+G61*$F$2,2)</f>
        <v>102.42</v>
      </c>
      <c r="I61" s="29" t="n">
        <f aca="false">TRUNC(H61*F61,2)</f>
        <v>2018.69</v>
      </c>
    </row>
    <row r="62" s="30" customFormat="true" ht="22.5" hidden="false" customHeight="false" outlineLevel="0" collapsed="false">
      <c r="A62" s="25" t="s">
        <v>180</v>
      </c>
      <c r="B62" s="26" t="s">
        <v>181</v>
      </c>
      <c r="C62" s="26" t="s">
        <v>25</v>
      </c>
      <c r="D62" s="27" t="s">
        <v>182</v>
      </c>
      <c r="E62" s="26" t="s">
        <v>39</v>
      </c>
      <c r="F62" s="28" t="n">
        <v>17.76</v>
      </c>
      <c r="G62" s="29" t="n">
        <v>106</v>
      </c>
      <c r="H62" s="29" t="n">
        <f aca="false">TRUNC(G62+G62*$F$2,2)</f>
        <v>136.54</v>
      </c>
      <c r="I62" s="29" t="n">
        <f aca="false">TRUNC(H62*F62,2)</f>
        <v>2424.95</v>
      </c>
    </row>
    <row r="63" s="30" customFormat="true" ht="22.5" hidden="false" customHeight="false" outlineLevel="0" collapsed="false">
      <c r="A63" s="25" t="s">
        <v>183</v>
      </c>
      <c r="B63" s="26" t="s">
        <v>184</v>
      </c>
      <c r="C63" s="26" t="s">
        <v>37</v>
      </c>
      <c r="D63" s="27" t="s">
        <v>185</v>
      </c>
      <c r="E63" s="26" t="s">
        <v>39</v>
      </c>
      <c r="F63" s="28" t="n">
        <v>44.96</v>
      </c>
      <c r="G63" s="29" t="n">
        <v>8.86</v>
      </c>
      <c r="H63" s="29" t="n">
        <f aca="false">TRUNC(G63+G63*$F$2,2)</f>
        <v>11.41</v>
      </c>
      <c r="I63" s="29" t="n">
        <f aca="false">TRUNC(H63*F63,2)</f>
        <v>512.99</v>
      </c>
    </row>
    <row r="64" s="30" customFormat="true" ht="22.5" hidden="false" customHeight="false" outlineLevel="0" collapsed="false">
      <c r="A64" s="25" t="s">
        <v>186</v>
      </c>
      <c r="B64" s="26" t="s">
        <v>136</v>
      </c>
      <c r="C64" s="26" t="s">
        <v>25</v>
      </c>
      <c r="D64" s="27" t="s">
        <v>137</v>
      </c>
      <c r="E64" s="26" t="s">
        <v>74</v>
      </c>
      <c r="F64" s="28" t="n">
        <v>2</v>
      </c>
      <c r="G64" s="29" t="n">
        <v>378.15</v>
      </c>
      <c r="H64" s="29" t="n">
        <f aca="false">TRUNC(G64+G64*$F$2,2)</f>
        <v>487.13</v>
      </c>
      <c r="I64" s="29" t="n">
        <f aca="false">TRUNC(H64*F64,2)</f>
        <v>974.26</v>
      </c>
    </row>
    <row r="65" s="24" customFormat="true" ht="11.25" hidden="false" customHeight="false" outlineLevel="0" collapsed="false">
      <c r="A65" s="19" t="n">
        <v>9</v>
      </c>
      <c r="B65" s="20"/>
      <c r="C65" s="20"/>
      <c r="D65" s="21" t="s">
        <v>187</v>
      </c>
      <c r="E65" s="21"/>
      <c r="F65" s="22"/>
      <c r="G65" s="23"/>
      <c r="H65" s="31"/>
      <c r="I65" s="23" t="n">
        <f aca="false">SUM(I66:I71)</f>
        <v>82073.53</v>
      </c>
      <c r="K65" s="30"/>
    </row>
    <row r="66" s="30" customFormat="true" ht="33.75" hidden="false" customHeight="false" outlineLevel="0" collapsed="false">
      <c r="A66" s="25" t="s">
        <v>188</v>
      </c>
      <c r="B66" s="26" t="s">
        <v>189</v>
      </c>
      <c r="C66" s="26" t="s">
        <v>37</v>
      </c>
      <c r="D66" s="27" t="s">
        <v>190</v>
      </c>
      <c r="E66" s="26" t="s">
        <v>39</v>
      </c>
      <c r="F66" s="28" t="n">
        <f aca="false">891.89</f>
        <v>891.89</v>
      </c>
      <c r="G66" s="29" t="n">
        <v>59.42</v>
      </c>
      <c r="H66" s="29" t="n">
        <f aca="false">TRUNC(G66+G66*$F$2,2)</f>
        <v>76.54</v>
      </c>
      <c r="I66" s="29" t="n">
        <f aca="false">TRUNC(H66*F66,2)</f>
        <v>68265.26</v>
      </c>
    </row>
    <row r="67" s="30" customFormat="true" ht="11.25" hidden="false" customHeight="false" outlineLevel="0" collapsed="false">
      <c r="A67" s="25" t="s">
        <v>191</v>
      </c>
      <c r="B67" s="26" t="s">
        <v>192</v>
      </c>
      <c r="C67" s="26" t="s">
        <v>37</v>
      </c>
      <c r="D67" s="27" t="s">
        <v>193</v>
      </c>
      <c r="E67" s="26" t="s">
        <v>100</v>
      </c>
      <c r="F67" s="28" t="n">
        <v>36</v>
      </c>
      <c r="G67" s="29" t="n">
        <v>18.92</v>
      </c>
      <c r="H67" s="29" t="n">
        <f aca="false">TRUNC(G67+G67*$F$2,2)</f>
        <v>24.37</v>
      </c>
      <c r="I67" s="29" t="n">
        <f aca="false">TRUNC(H67*F67,2)</f>
        <v>877.32</v>
      </c>
    </row>
    <row r="68" s="30" customFormat="true" ht="22.5" hidden="false" customHeight="false" outlineLevel="0" collapsed="false">
      <c r="A68" s="25" t="s">
        <v>194</v>
      </c>
      <c r="B68" s="26" t="s">
        <v>195</v>
      </c>
      <c r="C68" s="26" t="s">
        <v>37</v>
      </c>
      <c r="D68" s="27" t="s">
        <v>196</v>
      </c>
      <c r="E68" s="26" t="s">
        <v>100</v>
      </c>
      <c r="F68" s="28" t="n">
        <v>36</v>
      </c>
      <c r="G68" s="29" t="n">
        <v>18.69</v>
      </c>
      <c r="H68" s="29" t="n">
        <f aca="false">TRUNC(G68+G68*$F$2,2)</f>
        <v>24.07</v>
      </c>
      <c r="I68" s="29" t="n">
        <f aca="false">TRUNC(H68*F68,2)</f>
        <v>866.52</v>
      </c>
    </row>
    <row r="69" s="30" customFormat="true" ht="11.25" hidden="false" customHeight="false" outlineLevel="0" collapsed="false">
      <c r="A69" s="25" t="s">
        <v>197</v>
      </c>
      <c r="B69" s="26" t="s">
        <v>198</v>
      </c>
      <c r="C69" s="26" t="s">
        <v>37</v>
      </c>
      <c r="D69" s="27" t="s">
        <v>199</v>
      </c>
      <c r="E69" s="26" t="s">
        <v>100</v>
      </c>
      <c r="F69" s="28" t="n">
        <v>23.1</v>
      </c>
      <c r="G69" s="29" t="n">
        <v>14.63</v>
      </c>
      <c r="H69" s="29" t="n">
        <f aca="false">TRUNC(G69+G69*$F$2,2)</f>
        <v>18.84</v>
      </c>
      <c r="I69" s="29" t="n">
        <f aca="false">TRUNC(H69*F69,2)</f>
        <v>435.2</v>
      </c>
    </row>
    <row r="70" s="30" customFormat="true" ht="11.25" hidden="false" customHeight="false" outlineLevel="0" collapsed="false">
      <c r="A70" s="25" t="s">
        <v>200</v>
      </c>
      <c r="B70" s="26" t="s">
        <v>201</v>
      </c>
      <c r="C70" s="26" t="s">
        <v>37</v>
      </c>
      <c r="D70" s="27" t="s">
        <v>202</v>
      </c>
      <c r="E70" s="26" t="s">
        <v>100</v>
      </c>
      <c r="F70" s="28" t="n">
        <v>13.9</v>
      </c>
      <c r="G70" s="29" t="n">
        <v>23.74</v>
      </c>
      <c r="H70" s="29" t="n">
        <f aca="false">TRUNC(G70+G70*$F$2,2)</f>
        <v>30.58</v>
      </c>
      <c r="I70" s="29" t="n">
        <f aca="false">TRUNC(H70*F70,2)</f>
        <v>425.06</v>
      </c>
    </row>
    <row r="71" s="30" customFormat="true" ht="22.5" hidden="false" customHeight="false" outlineLevel="0" collapsed="false">
      <c r="A71" s="25" t="s">
        <v>203</v>
      </c>
      <c r="B71" s="26" t="s">
        <v>204</v>
      </c>
      <c r="C71" s="26" t="s">
        <v>25</v>
      </c>
      <c r="D71" s="27" t="s">
        <v>205</v>
      </c>
      <c r="E71" s="26" t="s">
        <v>100</v>
      </c>
      <c r="F71" s="28" t="n">
        <v>26.41</v>
      </c>
      <c r="G71" s="29" t="n">
        <v>329.33</v>
      </c>
      <c r="H71" s="29" t="n">
        <f aca="false">TRUNC(G71+G71*$F$2,2)</f>
        <v>424.24</v>
      </c>
      <c r="I71" s="29" t="n">
        <f aca="false">TRUNC(H71*F71,2)</f>
        <v>11204.17</v>
      </c>
    </row>
    <row r="72" s="24" customFormat="true" ht="11.25" hidden="false" customHeight="false" outlineLevel="0" collapsed="false">
      <c r="A72" s="19" t="n">
        <v>10</v>
      </c>
      <c r="B72" s="20"/>
      <c r="C72" s="20"/>
      <c r="D72" s="21" t="s">
        <v>206</v>
      </c>
      <c r="E72" s="21"/>
      <c r="F72" s="22"/>
      <c r="G72" s="23"/>
      <c r="H72" s="31"/>
      <c r="I72" s="23" t="n">
        <f aca="false">SUM(I73:I78)</f>
        <v>100088.69</v>
      </c>
      <c r="K72" s="30"/>
    </row>
    <row r="73" s="30" customFormat="true" ht="22.5" hidden="false" customHeight="false" outlineLevel="0" collapsed="false">
      <c r="A73" s="25" t="s">
        <v>207</v>
      </c>
      <c r="B73" s="26" t="s">
        <v>208</v>
      </c>
      <c r="C73" s="26" t="s">
        <v>37</v>
      </c>
      <c r="D73" s="27" t="s">
        <v>209</v>
      </c>
      <c r="E73" s="26" t="s">
        <v>39</v>
      </c>
      <c r="F73" s="28" t="n">
        <v>19.2</v>
      </c>
      <c r="G73" s="29" t="n">
        <v>676.82</v>
      </c>
      <c r="H73" s="29" t="n">
        <f aca="false">TRUNC(G73+G73*$F$2,2)</f>
        <v>871.87</v>
      </c>
      <c r="I73" s="29" t="n">
        <f aca="false">TRUNC(H73*F73,2)</f>
        <v>16739.9</v>
      </c>
    </row>
    <row r="74" s="30" customFormat="true" ht="22.5" hidden="false" customHeight="false" outlineLevel="0" collapsed="false">
      <c r="A74" s="25" t="s">
        <v>210</v>
      </c>
      <c r="B74" s="26" t="s">
        <v>211</v>
      </c>
      <c r="C74" s="26" t="s">
        <v>37</v>
      </c>
      <c r="D74" s="27" t="s">
        <v>212</v>
      </c>
      <c r="E74" s="26" t="s">
        <v>39</v>
      </c>
      <c r="F74" s="28" t="n">
        <f aca="false">(12*0.8*2.1)+(3*1.5*2.1)</f>
        <v>29.61</v>
      </c>
      <c r="G74" s="29" t="n">
        <v>830.03</v>
      </c>
      <c r="H74" s="29" t="n">
        <f aca="false">TRUNC(G74+G74*$F$2,2)</f>
        <v>1069.24</v>
      </c>
      <c r="I74" s="29" t="n">
        <f aca="false">TRUNC(H74*F74,2)</f>
        <v>31660.19</v>
      </c>
    </row>
    <row r="75" s="30" customFormat="true" ht="11.25" hidden="false" customHeight="false" outlineLevel="0" collapsed="false">
      <c r="A75" s="25" t="s">
        <v>213</v>
      </c>
      <c r="B75" s="26" t="n">
        <v>68054</v>
      </c>
      <c r="C75" s="26" t="s">
        <v>37</v>
      </c>
      <c r="D75" s="27" t="s">
        <v>214</v>
      </c>
      <c r="E75" s="26" t="s">
        <v>39</v>
      </c>
      <c r="F75" s="28" t="n">
        <f aca="false">5.5*2.2</f>
        <v>12.1</v>
      </c>
      <c r="G75" s="29" t="n">
        <v>772.2</v>
      </c>
      <c r="H75" s="29" t="n">
        <f aca="false">TRUNC(G75+G75*$F$2,2)</f>
        <v>994.74</v>
      </c>
      <c r="I75" s="29" t="n">
        <f aca="false">TRUNC(H75*F75,2)</f>
        <v>12036.35</v>
      </c>
    </row>
    <row r="76" s="30" customFormat="true" ht="22.5" hidden="false" customHeight="false" outlineLevel="0" collapsed="false">
      <c r="A76" s="25" t="s">
        <v>215</v>
      </c>
      <c r="B76" s="26" t="s">
        <v>216</v>
      </c>
      <c r="C76" s="26" t="s">
        <v>37</v>
      </c>
      <c r="D76" s="27" t="s">
        <v>217</v>
      </c>
      <c r="E76" s="26" t="s">
        <v>39</v>
      </c>
      <c r="F76" s="28" t="n">
        <f aca="false">1*2.4*2.9</f>
        <v>6.96</v>
      </c>
      <c r="G76" s="29" t="n">
        <v>207.56</v>
      </c>
      <c r="H76" s="29" t="n">
        <f aca="false">TRUNC(G76+G76*$F$2,2)</f>
        <v>267.37</v>
      </c>
      <c r="I76" s="29" t="n">
        <f aca="false">TRUNC(H76*F76,2)</f>
        <v>1860.89</v>
      </c>
    </row>
    <row r="77" s="30" customFormat="true" ht="22.5" hidden="false" customHeight="false" outlineLevel="0" collapsed="false">
      <c r="A77" s="25" t="s">
        <v>218</v>
      </c>
      <c r="B77" s="26" t="s">
        <v>219</v>
      </c>
      <c r="C77" s="26" t="s">
        <v>37</v>
      </c>
      <c r="D77" s="27" t="s">
        <v>220</v>
      </c>
      <c r="E77" s="26" t="s">
        <v>39</v>
      </c>
      <c r="F77" s="28" t="n">
        <f aca="false">(1*2.1*2.1)+(2*2*2.1)</f>
        <v>12.81</v>
      </c>
      <c r="G77" s="29" t="n">
        <v>832.22</v>
      </c>
      <c r="H77" s="29" t="n">
        <f aca="false">TRUNC(G77+G77*$F$2,2)</f>
        <v>1072.06</v>
      </c>
      <c r="I77" s="29" t="n">
        <f aca="false">TRUNC(H77*F77,2)</f>
        <v>13733.08</v>
      </c>
    </row>
    <row r="78" s="30" customFormat="true" ht="22.5" hidden="false" customHeight="false" outlineLevel="0" collapsed="false">
      <c r="A78" s="25" t="s">
        <v>221</v>
      </c>
      <c r="B78" s="26" t="s">
        <v>222</v>
      </c>
      <c r="C78" s="26" t="s">
        <v>25</v>
      </c>
      <c r="D78" s="27" t="s">
        <v>223</v>
      </c>
      <c r="E78" s="26" t="s">
        <v>33</v>
      </c>
      <c r="F78" s="28" t="n">
        <f aca="false">1*2.4*2.1</f>
        <v>5.04</v>
      </c>
      <c r="G78" s="29" t="n">
        <v>3705.54</v>
      </c>
      <c r="H78" s="29" t="n">
        <f aca="false">TRUNC(G78+G78*$F$2,2)</f>
        <v>4773.47</v>
      </c>
      <c r="I78" s="29" t="n">
        <f aca="false">TRUNC(H78*F78,2)</f>
        <v>24058.28</v>
      </c>
    </row>
    <row r="79" s="24" customFormat="true" ht="11.25" hidden="false" customHeight="false" outlineLevel="0" collapsed="false">
      <c r="A79" s="19" t="n">
        <v>11</v>
      </c>
      <c r="B79" s="20"/>
      <c r="C79" s="20"/>
      <c r="D79" s="21" t="s">
        <v>224</v>
      </c>
      <c r="E79" s="21"/>
      <c r="F79" s="22"/>
      <c r="G79" s="23"/>
      <c r="H79" s="31"/>
      <c r="I79" s="23" t="n">
        <f aca="false">SUM(I80:I87)</f>
        <v>115328.46</v>
      </c>
      <c r="K79" s="30"/>
    </row>
    <row r="80" s="30" customFormat="true" ht="22.5" hidden="false" customHeight="false" outlineLevel="0" collapsed="false">
      <c r="A80" s="25" t="s">
        <v>225</v>
      </c>
      <c r="B80" s="26" t="s">
        <v>226</v>
      </c>
      <c r="C80" s="26" t="s">
        <v>25</v>
      </c>
      <c r="D80" s="27" t="s">
        <v>227</v>
      </c>
      <c r="E80" s="26" t="s">
        <v>104</v>
      </c>
      <c r="F80" s="28" t="n">
        <v>4933.31</v>
      </c>
      <c r="G80" s="29" t="n">
        <v>7.95</v>
      </c>
      <c r="H80" s="29" t="n">
        <f aca="false">TRUNC(G80+G80*$F$2,2)</f>
        <v>10.24</v>
      </c>
      <c r="I80" s="29" t="n">
        <f aca="false">TRUNC(H80*F80,2)</f>
        <v>50517.09</v>
      </c>
    </row>
    <row r="81" s="30" customFormat="true" ht="11.25" hidden="false" customHeight="false" outlineLevel="0" collapsed="false">
      <c r="A81" s="25" t="s">
        <v>228</v>
      </c>
      <c r="B81" s="26" t="s">
        <v>229</v>
      </c>
      <c r="C81" s="26" t="s">
        <v>25</v>
      </c>
      <c r="D81" s="27" t="s">
        <v>230</v>
      </c>
      <c r="E81" s="26" t="s">
        <v>104</v>
      </c>
      <c r="F81" s="28" t="n">
        <v>4933.31</v>
      </c>
      <c r="G81" s="29" t="n">
        <v>2.45</v>
      </c>
      <c r="H81" s="29" t="n">
        <f aca="false">TRUNC(G81+G81*$F$2,2)</f>
        <v>3.15</v>
      </c>
      <c r="I81" s="29" t="n">
        <f aca="false">TRUNC(H81*F81,2)</f>
        <v>15539.92</v>
      </c>
    </row>
    <row r="82" s="30" customFormat="true" ht="22.5" hidden="false" customHeight="false" outlineLevel="0" collapsed="false">
      <c r="A82" s="25" t="s">
        <v>231</v>
      </c>
      <c r="B82" s="26" t="s">
        <v>232</v>
      </c>
      <c r="C82" s="26" t="s">
        <v>37</v>
      </c>
      <c r="D82" s="27" t="s">
        <v>233</v>
      </c>
      <c r="E82" s="26" t="s">
        <v>39</v>
      </c>
      <c r="F82" s="28" t="n">
        <v>532.06</v>
      </c>
      <c r="G82" s="29" t="n">
        <v>14.44</v>
      </c>
      <c r="H82" s="29" t="n">
        <f aca="false">TRUNC(G82+G82*$F$2,2)</f>
        <v>18.6</v>
      </c>
      <c r="I82" s="29" t="n">
        <f aca="false">TRUNC(H82*F82,2)</f>
        <v>9896.31</v>
      </c>
    </row>
    <row r="83" s="30" customFormat="true" ht="22.5" hidden="false" customHeight="false" outlineLevel="0" collapsed="false">
      <c r="A83" s="25" t="s">
        <v>234</v>
      </c>
      <c r="B83" s="26" t="s">
        <v>235</v>
      </c>
      <c r="C83" s="26" t="s">
        <v>37</v>
      </c>
      <c r="D83" s="27" t="s">
        <v>236</v>
      </c>
      <c r="E83" s="26" t="s">
        <v>104</v>
      </c>
      <c r="F83" s="28" t="n">
        <v>68.18</v>
      </c>
      <c r="G83" s="29" t="n">
        <v>4.56</v>
      </c>
      <c r="H83" s="29" t="n">
        <f aca="false">TRUNC(G83+G83*$F$2,2)</f>
        <v>5.87</v>
      </c>
      <c r="I83" s="29" t="n">
        <f aca="false">TRUNC(H83*F83,2)</f>
        <v>400.21</v>
      </c>
    </row>
    <row r="84" s="30" customFormat="true" ht="22.5" hidden="false" customHeight="false" outlineLevel="0" collapsed="false">
      <c r="A84" s="25" t="s">
        <v>237</v>
      </c>
      <c r="B84" s="26" t="s">
        <v>238</v>
      </c>
      <c r="C84" s="26" t="s">
        <v>25</v>
      </c>
      <c r="D84" s="27" t="s">
        <v>239</v>
      </c>
      <c r="E84" s="26" t="s">
        <v>39</v>
      </c>
      <c r="F84" s="28" t="n">
        <v>395.1</v>
      </c>
      <c r="G84" s="29" t="n">
        <v>62.43</v>
      </c>
      <c r="H84" s="29" t="n">
        <f aca="false">TRUNC(G84+G84*$F$2,2)</f>
        <v>80.42</v>
      </c>
      <c r="I84" s="29" t="n">
        <f aca="false">TRUNC(H84*F84,2)</f>
        <v>31773.94</v>
      </c>
    </row>
    <row r="85" s="30" customFormat="true" ht="22.5" hidden="false" customHeight="false" outlineLevel="0" collapsed="false">
      <c r="A85" s="25" t="s">
        <v>240</v>
      </c>
      <c r="B85" s="26" t="s">
        <v>241</v>
      </c>
      <c r="C85" s="26" t="s">
        <v>37</v>
      </c>
      <c r="D85" s="27" t="s">
        <v>242</v>
      </c>
      <c r="E85" s="26" t="s">
        <v>100</v>
      </c>
      <c r="F85" s="28" t="n">
        <v>50.45</v>
      </c>
      <c r="G85" s="29" t="n">
        <v>46.42</v>
      </c>
      <c r="H85" s="29" t="n">
        <f aca="false">TRUNC(G85+G85*$F$2,2)</f>
        <v>59.79</v>
      </c>
      <c r="I85" s="29" t="n">
        <f aca="false">TRUNC(H85*F85,2)</f>
        <v>3016.4</v>
      </c>
    </row>
    <row r="86" s="30" customFormat="true" ht="22.5" hidden="false" customHeight="false" outlineLevel="0" collapsed="false">
      <c r="A86" s="25" t="s">
        <v>243</v>
      </c>
      <c r="B86" s="26" t="s">
        <v>244</v>
      </c>
      <c r="C86" s="26" t="s">
        <v>37</v>
      </c>
      <c r="D86" s="27" t="s">
        <v>245</v>
      </c>
      <c r="E86" s="26" t="s">
        <v>100</v>
      </c>
      <c r="F86" s="28" t="n">
        <v>108.38</v>
      </c>
      <c r="G86" s="29" t="n">
        <v>24.01</v>
      </c>
      <c r="H86" s="29" t="n">
        <f aca="false">TRUNC(G86+G86*$F$2,2)</f>
        <v>30.92</v>
      </c>
      <c r="I86" s="29" t="n">
        <f aca="false">TRUNC(H86*F86,2)</f>
        <v>3351.1</v>
      </c>
    </row>
    <row r="87" s="30" customFormat="true" ht="11.25" hidden="false" customHeight="false" outlineLevel="0" collapsed="false">
      <c r="A87" s="25" t="s">
        <v>246</v>
      </c>
      <c r="B87" s="26" t="s">
        <v>247</v>
      </c>
      <c r="C87" s="26" t="s">
        <v>25</v>
      </c>
      <c r="D87" s="27" t="s">
        <v>248</v>
      </c>
      <c r="E87" s="26" t="s">
        <v>100</v>
      </c>
      <c r="F87" s="28" t="n">
        <v>17.35</v>
      </c>
      <c r="G87" s="29" t="n">
        <v>37.3</v>
      </c>
      <c r="H87" s="29" t="n">
        <f aca="false">TRUNC(G87+G87*$F$2,2)</f>
        <v>48.04</v>
      </c>
      <c r="I87" s="29" t="n">
        <f aca="false">TRUNC(H87*F87,2)</f>
        <v>833.49</v>
      </c>
    </row>
    <row r="88" s="24" customFormat="true" ht="11.25" hidden="false" customHeight="false" outlineLevel="0" collapsed="false">
      <c r="A88" s="19" t="n">
        <v>12</v>
      </c>
      <c r="B88" s="20"/>
      <c r="C88" s="20"/>
      <c r="D88" s="21" t="s">
        <v>249</v>
      </c>
      <c r="E88" s="21"/>
      <c r="F88" s="22"/>
      <c r="G88" s="23"/>
      <c r="H88" s="31"/>
      <c r="I88" s="23" t="n">
        <f aca="false">SUM(I89)</f>
        <v>4867.43</v>
      </c>
      <c r="K88" s="30"/>
    </row>
    <row r="89" s="30" customFormat="true" ht="22.5" hidden="false" customHeight="false" outlineLevel="0" collapsed="false">
      <c r="A89" s="25" t="s">
        <v>250</v>
      </c>
      <c r="B89" s="26" t="s">
        <v>251</v>
      </c>
      <c r="C89" s="26" t="s">
        <v>37</v>
      </c>
      <c r="D89" s="27" t="s">
        <v>252</v>
      </c>
      <c r="E89" s="26" t="s">
        <v>39</v>
      </c>
      <c r="F89" s="28" t="n">
        <v>145.08</v>
      </c>
      <c r="G89" s="29" t="n">
        <v>26.05</v>
      </c>
      <c r="H89" s="29" t="n">
        <f aca="false">TRUNC(G89+G89*$F$2,2)</f>
        <v>33.55</v>
      </c>
      <c r="I89" s="29" t="n">
        <f aca="false">TRUNC(H89*F89,2)</f>
        <v>4867.43</v>
      </c>
    </row>
    <row r="90" s="24" customFormat="true" ht="11.25" hidden="false" customHeight="false" outlineLevel="0" collapsed="false">
      <c r="A90" s="19" t="n">
        <v>13</v>
      </c>
      <c r="B90" s="20"/>
      <c r="C90" s="20"/>
      <c r="D90" s="21" t="s">
        <v>253</v>
      </c>
      <c r="E90" s="21"/>
      <c r="F90" s="22"/>
      <c r="G90" s="23"/>
      <c r="H90" s="31"/>
      <c r="I90" s="23" t="n">
        <f aca="false">SUM(I91:I93)</f>
        <v>95487.58</v>
      </c>
      <c r="K90" s="30"/>
    </row>
    <row r="91" s="30" customFormat="true" ht="33.75" hidden="false" customHeight="false" outlineLevel="0" collapsed="false">
      <c r="A91" s="25" t="s">
        <v>254</v>
      </c>
      <c r="B91" s="26" t="s">
        <v>255</v>
      </c>
      <c r="C91" s="26" t="s">
        <v>37</v>
      </c>
      <c r="D91" s="27" t="s">
        <v>256</v>
      </c>
      <c r="E91" s="26" t="s">
        <v>39</v>
      </c>
      <c r="F91" s="28" t="n">
        <v>2444.35</v>
      </c>
      <c r="G91" s="29" t="n">
        <v>4.66</v>
      </c>
      <c r="H91" s="29" t="n">
        <f aca="false">TRUNC(G91+G91*$F$2,2)</f>
        <v>6</v>
      </c>
      <c r="I91" s="29" t="n">
        <f aca="false">TRUNC(H91*F91,2)</f>
        <v>14666.1</v>
      </c>
    </row>
    <row r="92" s="30" customFormat="true" ht="45" hidden="false" customHeight="false" outlineLevel="0" collapsed="false">
      <c r="A92" s="25" t="s">
        <v>257</v>
      </c>
      <c r="B92" s="26" t="s">
        <v>258</v>
      </c>
      <c r="C92" s="26" t="s">
        <v>37</v>
      </c>
      <c r="D92" s="27" t="s">
        <v>259</v>
      </c>
      <c r="E92" s="26" t="s">
        <v>39</v>
      </c>
      <c r="F92" s="28" t="n">
        <v>2444.35</v>
      </c>
      <c r="G92" s="29" t="n">
        <v>23.78</v>
      </c>
      <c r="H92" s="29" t="n">
        <f aca="false">TRUNC(G92+G92*$F$2,2)</f>
        <v>30.63</v>
      </c>
      <c r="I92" s="29" t="n">
        <f aca="false">TRUNC(H92*F92,2)</f>
        <v>74870.44</v>
      </c>
    </row>
    <row r="93" s="30" customFormat="true" ht="33.75" hidden="false" customHeight="false" outlineLevel="0" collapsed="false">
      <c r="A93" s="25" t="s">
        <v>260</v>
      </c>
      <c r="B93" s="26" t="s">
        <v>261</v>
      </c>
      <c r="C93" s="26" t="s">
        <v>37</v>
      </c>
      <c r="D93" s="27" t="s">
        <v>262</v>
      </c>
      <c r="E93" s="26" t="s">
        <v>39</v>
      </c>
      <c r="F93" s="28" t="n">
        <v>89.8</v>
      </c>
      <c r="G93" s="29" t="n">
        <v>51.45</v>
      </c>
      <c r="H93" s="29" t="n">
        <f aca="false">TRUNC(G93+G93*$F$2,2)</f>
        <v>66.27</v>
      </c>
      <c r="I93" s="29" t="n">
        <f aca="false">TRUNC(H93*F93,2)</f>
        <v>5951.04</v>
      </c>
    </row>
    <row r="94" s="24" customFormat="true" ht="11.25" hidden="false" customHeight="false" outlineLevel="0" collapsed="false">
      <c r="A94" s="19" t="n">
        <v>14</v>
      </c>
      <c r="B94" s="20"/>
      <c r="C94" s="20"/>
      <c r="D94" s="21" t="s">
        <v>263</v>
      </c>
      <c r="E94" s="21"/>
      <c r="F94" s="22"/>
      <c r="G94" s="23"/>
      <c r="H94" s="31"/>
      <c r="I94" s="23" t="n">
        <f aca="false">SUM(I95:I96)</f>
        <v>26992.28</v>
      </c>
      <c r="K94" s="30"/>
    </row>
    <row r="95" s="30" customFormat="true" ht="22.5" hidden="false" customHeight="false" outlineLevel="0" collapsed="false">
      <c r="A95" s="25" t="s">
        <v>264</v>
      </c>
      <c r="B95" s="26" t="s">
        <v>265</v>
      </c>
      <c r="C95" s="26" t="s">
        <v>37</v>
      </c>
      <c r="D95" s="27" t="s">
        <v>266</v>
      </c>
      <c r="E95" s="26" t="s">
        <v>39</v>
      </c>
      <c r="F95" s="28" t="n">
        <v>336.8</v>
      </c>
      <c r="G95" s="29" t="n">
        <v>56.53</v>
      </c>
      <c r="H95" s="29" t="n">
        <f aca="false">TRUNC(G95+G95*$F$2,2)</f>
        <v>72.82</v>
      </c>
      <c r="I95" s="29" t="n">
        <f aca="false">TRUNC(H95*F95,2)</f>
        <v>24525.77</v>
      </c>
    </row>
    <row r="96" s="30" customFormat="true" ht="22.5" hidden="false" customHeight="false" outlineLevel="0" collapsed="false">
      <c r="A96" s="25" t="s">
        <v>267</v>
      </c>
      <c r="B96" s="26" t="s">
        <v>268</v>
      </c>
      <c r="C96" s="26" t="s">
        <v>37</v>
      </c>
      <c r="D96" s="27" t="s">
        <v>269</v>
      </c>
      <c r="E96" s="26" t="s">
        <v>100</v>
      </c>
      <c r="F96" s="28" t="n">
        <v>296.1</v>
      </c>
      <c r="G96" s="29" t="n">
        <v>6.47</v>
      </c>
      <c r="H96" s="29" t="n">
        <f aca="false">TRUNC(G96+G96*$F$2,2)</f>
        <v>8.33</v>
      </c>
      <c r="I96" s="29" t="n">
        <f aca="false">TRUNC(H96*F96,2)</f>
        <v>2466.51</v>
      </c>
    </row>
    <row r="97" s="24" customFormat="true" ht="11.25" hidden="false" customHeight="false" outlineLevel="0" collapsed="false">
      <c r="A97" s="19" t="n">
        <v>15</v>
      </c>
      <c r="B97" s="20"/>
      <c r="C97" s="20"/>
      <c r="D97" s="21" t="s">
        <v>270</v>
      </c>
      <c r="E97" s="21"/>
      <c r="F97" s="22"/>
      <c r="G97" s="23"/>
      <c r="H97" s="31"/>
      <c r="I97" s="23" t="n">
        <f aca="false">SUM(I98:I104)</f>
        <v>50610.71</v>
      </c>
      <c r="K97" s="30"/>
    </row>
    <row r="98" s="30" customFormat="true" ht="11.25" hidden="false" customHeight="false" outlineLevel="0" collapsed="false">
      <c r="A98" s="25" t="s">
        <v>271</v>
      </c>
      <c r="B98" s="26" t="s">
        <v>272</v>
      </c>
      <c r="C98" s="26" t="s">
        <v>37</v>
      </c>
      <c r="D98" s="27" t="s">
        <v>273</v>
      </c>
      <c r="E98" s="26" t="s">
        <v>39</v>
      </c>
      <c r="F98" s="28" t="n">
        <v>534</v>
      </c>
      <c r="G98" s="29" t="n">
        <v>9.99</v>
      </c>
      <c r="H98" s="29" t="n">
        <f aca="false">TRUNC(G98+G98*$F$2,2)</f>
        <v>12.86</v>
      </c>
      <c r="I98" s="29" t="n">
        <f aca="false">TRUNC(H98*F98,2)</f>
        <v>6867.24</v>
      </c>
    </row>
    <row r="99" s="30" customFormat="true" ht="22.5" hidden="false" customHeight="false" outlineLevel="0" collapsed="false">
      <c r="A99" s="25" t="s">
        <v>274</v>
      </c>
      <c r="B99" s="26" t="s">
        <v>275</v>
      </c>
      <c r="C99" s="26" t="s">
        <v>37</v>
      </c>
      <c r="D99" s="27" t="s">
        <v>276</v>
      </c>
      <c r="E99" s="26" t="s">
        <v>39</v>
      </c>
      <c r="F99" s="28" t="n">
        <v>534</v>
      </c>
      <c r="G99" s="29" t="n">
        <v>7.62</v>
      </c>
      <c r="H99" s="29" t="n">
        <f aca="false">TRUNC(G99+G99*$F$2,2)</f>
        <v>9.81</v>
      </c>
      <c r="I99" s="29" t="n">
        <f aca="false">TRUNC(H99*F99,2)</f>
        <v>5238.54</v>
      </c>
    </row>
    <row r="100" s="30" customFormat="true" ht="11.25" hidden="false" customHeight="false" outlineLevel="0" collapsed="false">
      <c r="A100" s="25" t="s">
        <v>277</v>
      </c>
      <c r="B100" s="26" t="s">
        <v>278</v>
      </c>
      <c r="C100" s="26" t="s">
        <v>37</v>
      </c>
      <c r="D100" s="27" t="s">
        <v>279</v>
      </c>
      <c r="E100" s="26" t="s">
        <v>39</v>
      </c>
      <c r="F100" s="28" t="n">
        <v>1786.67</v>
      </c>
      <c r="G100" s="29" t="n">
        <v>1.55</v>
      </c>
      <c r="H100" s="29" t="n">
        <f aca="false">TRUNC(G100+G100*$F$2,2)</f>
        <v>1.99</v>
      </c>
      <c r="I100" s="29" t="n">
        <f aca="false">TRUNC(H100*F100,2)</f>
        <v>3555.47</v>
      </c>
    </row>
    <row r="101" s="30" customFormat="true" ht="22.5" hidden="false" customHeight="false" outlineLevel="0" collapsed="false">
      <c r="A101" s="25" t="s">
        <v>280</v>
      </c>
      <c r="B101" s="26" t="s">
        <v>281</v>
      </c>
      <c r="C101" s="26" t="s">
        <v>37</v>
      </c>
      <c r="D101" s="27" t="s">
        <v>282</v>
      </c>
      <c r="E101" s="26" t="s">
        <v>39</v>
      </c>
      <c r="F101" s="28" t="n">
        <v>1786.67</v>
      </c>
      <c r="G101" s="29" t="n">
        <v>9.65</v>
      </c>
      <c r="H101" s="29" t="n">
        <f aca="false">TRUNC(G101+G101*$F$2,2)</f>
        <v>12.43</v>
      </c>
      <c r="I101" s="29" t="n">
        <f aca="false">TRUNC(H101*F101,2)</f>
        <v>22208.3</v>
      </c>
    </row>
    <row r="102" s="30" customFormat="true" ht="11.25" hidden="false" customHeight="false" outlineLevel="0" collapsed="false">
      <c r="A102" s="25" t="s">
        <v>283</v>
      </c>
      <c r="B102" s="26" t="s">
        <v>284</v>
      </c>
      <c r="C102" s="26" t="s">
        <v>37</v>
      </c>
      <c r="D102" s="27" t="s">
        <v>285</v>
      </c>
      <c r="E102" s="26" t="s">
        <v>39</v>
      </c>
      <c r="F102" s="28" t="n">
        <v>336.8</v>
      </c>
      <c r="G102" s="29" t="n">
        <v>18.12</v>
      </c>
      <c r="H102" s="29" t="n">
        <f aca="false">TRUNC(G102+G102*$F$2,2)</f>
        <v>23.34</v>
      </c>
      <c r="I102" s="29" t="n">
        <f aca="false">TRUNC(H102*F102,2)</f>
        <v>7860.91</v>
      </c>
    </row>
    <row r="103" s="30" customFormat="true" ht="22.5" hidden="false" customHeight="false" outlineLevel="0" collapsed="false">
      <c r="A103" s="25" t="s">
        <v>286</v>
      </c>
      <c r="B103" s="26" t="s">
        <v>287</v>
      </c>
      <c r="C103" s="26" t="s">
        <v>37</v>
      </c>
      <c r="D103" s="27" t="s">
        <v>288</v>
      </c>
      <c r="E103" s="26" t="s">
        <v>39</v>
      </c>
      <c r="F103" s="28" t="n">
        <v>336.8</v>
      </c>
      <c r="G103" s="29" t="n">
        <v>8.52</v>
      </c>
      <c r="H103" s="29" t="n">
        <f aca="false">TRUNC(G103+G103*$F$2,2)</f>
        <v>10.97</v>
      </c>
      <c r="I103" s="29" t="n">
        <f aca="false">TRUNC(H103*F103,2)</f>
        <v>3694.69</v>
      </c>
    </row>
    <row r="104" s="30" customFormat="true" ht="22.5" hidden="false" customHeight="false" outlineLevel="0" collapsed="false">
      <c r="A104" s="25" t="s">
        <v>289</v>
      </c>
      <c r="B104" s="26" t="s">
        <v>232</v>
      </c>
      <c r="C104" s="26" t="s">
        <v>37</v>
      </c>
      <c r="D104" s="27" t="s">
        <v>290</v>
      </c>
      <c r="E104" s="26" t="s">
        <v>39</v>
      </c>
      <c r="F104" s="28" t="n">
        <f aca="false">(F75+F76+F77)*2</f>
        <v>63.74</v>
      </c>
      <c r="G104" s="29" t="n">
        <v>14.44</v>
      </c>
      <c r="H104" s="29" t="n">
        <f aca="false">TRUNC(G104+G104*$F$2,2)</f>
        <v>18.6</v>
      </c>
      <c r="I104" s="29" t="n">
        <f aca="false">TRUNC(H104*F104,2)</f>
        <v>1185.56</v>
      </c>
    </row>
    <row r="105" s="24" customFormat="true" ht="11.25" hidden="false" customHeight="false" outlineLevel="0" collapsed="false">
      <c r="A105" s="19" t="n">
        <v>16</v>
      </c>
      <c r="B105" s="20"/>
      <c r="C105" s="20"/>
      <c r="D105" s="21" t="s">
        <v>291</v>
      </c>
      <c r="E105" s="21"/>
      <c r="F105" s="22"/>
      <c r="G105" s="23"/>
      <c r="H105" s="31"/>
      <c r="I105" s="23" t="n">
        <f aca="false">SUM(I106:I111)</f>
        <v>78107.97</v>
      </c>
      <c r="K105" s="30"/>
    </row>
    <row r="106" s="30" customFormat="true" ht="45" hidden="false" customHeight="false" outlineLevel="0" collapsed="false">
      <c r="A106" s="25" t="s">
        <v>292</v>
      </c>
      <c r="B106" s="26" t="s">
        <v>293</v>
      </c>
      <c r="C106" s="26" t="s">
        <v>37</v>
      </c>
      <c r="D106" s="27" t="s">
        <v>294</v>
      </c>
      <c r="E106" s="26" t="s">
        <v>39</v>
      </c>
      <c r="F106" s="28" t="n">
        <v>403</v>
      </c>
      <c r="G106" s="29" t="n">
        <v>32.33</v>
      </c>
      <c r="H106" s="29" t="n">
        <f aca="false">TRUNC(G106+G106*$F$2,2)</f>
        <v>41.64</v>
      </c>
      <c r="I106" s="29" t="n">
        <f aca="false">TRUNC(H106*F106,2)</f>
        <v>16780.92</v>
      </c>
    </row>
    <row r="107" s="30" customFormat="true" ht="22.5" hidden="false" customHeight="false" outlineLevel="0" collapsed="false">
      <c r="A107" s="25" t="s">
        <v>295</v>
      </c>
      <c r="B107" s="26" t="s">
        <v>296</v>
      </c>
      <c r="C107" s="26" t="s">
        <v>37</v>
      </c>
      <c r="D107" s="27" t="s">
        <v>297</v>
      </c>
      <c r="E107" s="26" t="s">
        <v>39</v>
      </c>
      <c r="F107" s="28" t="n">
        <v>364.84</v>
      </c>
      <c r="G107" s="29" t="n">
        <v>105.04</v>
      </c>
      <c r="H107" s="29" t="n">
        <f aca="false">TRUNC(G107+G107*$F$2,2)</f>
        <v>135.31</v>
      </c>
      <c r="I107" s="29" t="n">
        <f aca="false">TRUNC(H107*F107,2)</f>
        <v>49366.5</v>
      </c>
    </row>
    <row r="108" s="30" customFormat="true" ht="11.25" hidden="false" customHeight="false" outlineLevel="0" collapsed="false">
      <c r="A108" s="25" t="s">
        <v>298</v>
      </c>
      <c r="B108" s="26" t="s">
        <v>299</v>
      </c>
      <c r="C108" s="26" t="s">
        <v>25</v>
      </c>
      <c r="D108" s="27" t="s">
        <v>300</v>
      </c>
      <c r="E108" s="26" t="s">
        <v>100</v>
      </c>
      <c r="F108" s="28" t="n">
        <v>235.31</v>
      </c>
      <c r="G108" s="29" t="n">
        <v>21.9</v>
      </c>
      <c r="H108" s="29" t="n">
        <f aca="false">TRUNC(G108+G108*$F$2,2)</f>
        <v>28.21</v>
      </c>
      <c r="I108" s="29" t="n">
        <f aca="false">TRUNC(H108*F108,2)</f>
        <v>6638.09</v>
      </c>
    </row>
    <row r="109" s="30" customFormat="true" ht="33.75" hidden="false" customHeight="false" outlineLevel="0" collapsed="false">
      <c r="A109" s="25" t="s">
        <v>301</v>
      </c>
      <c r="B109" s="26" t="s">
        <v>302</v>
      </c>
      <c r="C109" s="26" t="s">
        <v>37</v>
      </c>
      <c r="D109" s="27" t="s">
        <v>303</v>
      </c>
      <c r="E109" s="26" t="s">
        <v>39</v>
      </c>
      <c r="F109" s="28" t="n">
        <v>29.87</v>
      </c>
      <c r="G109" s="29" t="n">
        <v>27.5</v>
      </c>
      <c r="H109" s="29" t="n">
        <f aca="false">TRUNC(G109+G109*$F$2,2)</f>
        <v>35.42</v>
      </c>
      <c r="I109" s="29" t="n">
        <f aca="false">TRUNC(H109*F109,2)</f>
        <v>1057.99</v>
      </c>
    </row>
    <row r="110" s="30" customFormat="true" ht="11.25" hidden="false" customHeight="false" outlineLevel="0" collapsed="false">
      <c r="A110" s="25" t="s">
        <v>304</v>
      </c>
      <c r="B110" s="26" t="s">
        <v>305</v>
      </c>
      <c r="C110" s="26" t="s">
        <v>25</v>
      </c>
      <c r="D110" s="27" t="s">
        <v>306</v>
      </c>
      <c r="E110" s="26" t="s">
        <v>74</v>
      </c>
      <c r="F110" s="28" t="n">
        <v>14.74</v>
      </c>
      <c r="G110" s="29" t="n">
        <v>104.78</v>
      </c>
      <c r="H110" s="29" t="n">
        <f aca="false">TRUNC(G110+G110*$F$2,2)</f>
        <v>134.97</v>
      </c>
      <c r="I110" s="29" t="n">
        <f aca="false">TRUNC(H110*F110,2)</f>
        <v>1989.45</v>
      </c>
    </row>
    <row r="111" s="30" customFormat="true" ht="33.75" hidden="false" customHeight="false" outlineLevel="0" collapsed="false">
      <c r="A111" s="25" t="s">
        <v>307</v>
      </c>
      <c r="B111" s="26" t="s">
        <v>308</v>
      </c>
      <c r="C111" s="26" t="s">
        <v>37</v>
      </c>
      <c r="D111" s="27" t="s">
        <v>309</v>
      </c>
      <c r="E111" s="26" t="s">
        <v>39</v>
      </c>
      <c r="F111" s="28" t="n">
        <v>34.47</v>
      </c>
      <c r="G111" s="29" t="n">
        <v>51.24</v>
      </c>
      <c r="H111" s="29" t="n">
        <f aca="false">TRUNC(G111+G111*$F$2,2)</f>
        <v>66</v>
      </c>
      <c r="I111" s="29" t="n">
        <f aca="false">TRUNC(H111*F111,2)</f>
        <v>2275.02</v>
      </c>
    </row>
    <row r="112" s="24" customFormat="true" ht="11.25" hidden="false" customHeight="false" outlineLevel="0" collapsed="false">
      <c r="A112" s="19" t="n">
        <v>17</v>
      </c>
      <c r="B112" s="20"/>
      <c r="C112" s="20"/>
      <c r="D112" s="21" t="s">
        <v>310</v>
      </c>
      <c r="E112" s="21"/>
      <c r="F112" s="22"/>
      <c r="G112" s="23"/>
      <c r="H112" s="31"/>
      <c r="I112" s="23" t="n">
        <f aca="false">SUM(I113:I123)</f>
        <v>12639.17</v>
      </c>
      <c r="K112" s="30"/>
    </row>
    <row r="113" s="30" customFormat="true" ht="45" hidden="false" customHeight="false" outlineLevel="0" collapsed="false">
      <c r="A113" s="25" t="s">
        <v>311</v>
      </c>
      <c r="B113" s="26" t="s">
        <v>312</v>
      </c>
      <c r="C113" s="26" t="s">
        <v>37</v>
      </c>
      <c r="D113" s="27" t="s">
        <v>313</v>
      </c>
      <c r="E113" s="26" t="s">
        <v>33</v>
      </c>
      <c r="F113" s="28" t="n">
        <v>2</v>
      </c>
      <c r="G113" s="29" t="n">
        <v>536.73</v>
      </c>
      <c r="H113" s="29" t="n">
        <f aca="false">TRUNC(G113+G113*$F$2,2)</f>
        <v>691.41</v>
      </c>
      <c r="I113" s="29" t="n">
        <f aca="false">TRUNC(H113*F113,2)</f>
        <v>1382.82</v>
      </c>
    </row>
    <row r="114" s="30" customFormat="true" ht="33.75" hidden="false" customHeight="false" outlineLevel="0" collapsed="false">
      <c r="A114" s="25" t="s">
        <v>314</v>
      </c>
      <c r="B114" s="26" t="s">
        <v>315</v>
      </c>
      <c r="C114" s="26" t="s">
        <v>37</v>
      </c>
      <c r="D114" s="27" t="s">
        <v>316</v>
      </c>
      <c r="E114" s="26" t="s">
        <v>33</v>
      </c>
      <c r="F114" s="28" t="n">
        <v>2</v>
      </c>
      <c r="G114" s="29" t="n">
        <v>378.96</v>
      </c>
      <c r="H114" s="29" t="n">
        <f aca="false">TRUNC(G114+G114*$F$2,2)</f>
        <v>488.17</v>
      </c>
      <c r="I114" s="29" t="n">
        <f aca="false">TRUNC(H114*F114,2)</f>
        <v>976.34</v>
      </c>
    </row>
    <row r="115" s="30" customFormat="true" ht="22.5" hidden="false" customHeight="false" outlineLevel="0" collapsed="false">
      <c r="A115" s="25" t="s">
        <v>317</v>
      </c>
      <c r="B115" s="26" t="s">
        <v>318</v>
      </c>
      <c r="C115" s="26" t="s">
        <v>25</v>
      </c>
      <c r="D115" s="27" t="s">
        <v>319</v>
      </c>
      <c r="E115" s="26" t="s">
        <v>33</v>
      </c>
      <c r="F115" s="28" t="n">
        <v>4</v>
      </c>
      <c r="G115" s="29" t="n">
        <v>23.66</v>
      </c>
      <c r="H115" s="29" t="n">
        <f aca="false">TRUNC(G115+G115*$F$2,2)</f>
        <v>30.47</v>
      </c>
      <c r="I115" s="29" t="n">
        <f aca="false">TRUNC(H115*F115,2)</f>
        <v>121.88</v>
      </c>
    </row>
    <row r="116" s="30" customFormat="true" ht="45" hidden="false" customHeight="false" outlineLevel="0" collapsed="false">
      <c r="A116" s="25" t="s">
        <v>320</v>
      </c>
      <c r="B116" s="26" t="n">
        <v>86943</v>
      </c>
      <c r="C116" s="26" t="s">
        <v>37</v>
      </c>
      <c r="D116" s="27" t="s">
        <v>321</v>
      </c>
      <c r="E116" s="26" t="s">
        <v>33</v>
      </c>
      <c r="F116" s="28" t="n">
        <v>2</v>
      </c>
      <c r="G116" s="29" t="n">
        <v>169.94</v>
      </c>
      <c r="H116" s="29" t="n">
        <f aca="false">TRUNC(G116+G116*$F$2,2)</f>
        <v>218.91</v>
      </c>
      <c r="I116" s="29" t="n">
        <f aca="false">TRUNC(H116*F116,2)</f>
        <v>437.82</v>
      </c>
    </row>
    <row r="117" s="30" customFormat="true" ht="33.75" hidden="false" customHeight="false" outlineLevel="0" collapsed="false">
      <c r="A117" s="25" t="s">
        <v>322</v>
      </c>
      <c r="B117" s="26" t="n">
        <v>95472</v>
      </c>
      <c r="C117" s="26" t="s">
        <v>37</v>
      </c>
      <c r="D117" s="27" t="s">
        <v>323</v>
      </c>
      <c r="E117" s="26" t="s">
        <v>33</v>
      </c>
      <c r="F117" s="28" t="n">
        <v>2</v>
      </c>
      <c r="G117" s="29" t="n">
        <v>602.69</v>
      </c>
      <c r="H117" s="29" t="n">
        <f aca="false">TRUNC(G117+G117*$F$2,2)</f>
        <v>776.38</v>
      </c>
      <c r="I117" s="29" t="n">
        <f aca="false">TRUNC(H117*F117,2)</f>
        <v>1552.76</v>
      </c>
    </row>
    <row r="118" s="30" customFormat="true" ht="22.5" hidden="false" customHeight="false" outlineLevel="0" collapsed="false">
      <c r="A118" s="25" t="s">
        <v>324</v>
      </c>
      <c r="B118" s="26" t="s">
        <v>325</v>
      </c>
      <c r="C118" s="26" t="s">
        <v>25</v>
      </c>
      <c r="D118" s="27" t="s">
        <v>326</v>
      </c>
      <c r="E118" s="26" t="s">
        <v>33</v>
      </c>
      <c r="F118" s="28" t="n">
        <v>4</v>
      </c>
      <c r="G118" s="29" t="n">
        <v>84.65</v>
      </c>
      <c r="H118" s="29" t="n">
        <f aca="false">TRUNC(G118+G118*$F$2,2)</f>
        <v>109.04</v>
      </c>
      <c r="I118" s="29" t="n">
        <f aca="false">TRUNC(H118*F118,2)</f>
        <v>436.16</v>
      </c>
    </row>
    <row r="119" s="30" customFormat="true" ht="45" hidden="false" customHeight="false" outlineLevel="0" collapsed="false">
      <c r="A119" s="25" t="s">
        <v>327</v>
      </c>
      <c r="B119" s="26" t="s">
        <v>328</v>
      </c>
      <c r="C119" s="26" t="s">
        <v>37</v>
      </c>
      <c r="D119" s="27" t="s">
        <v>329</v>
      </c>
      <c r="E119" s="26" t="s">
        <v>33</v>
      </c>
      <c r="F119" s="28" t="n">
        <v>5</v>
      </c>
      <c r="G119" s="29" t="n">
        <v>858.68</v>
      </c>
      <c r="H119" s="29" t="n">
        <f aca="false">TRUNC(G119+G119*$F$2,2)</f>
        <v>1106.15</v>
      </c>
      <c r="I119" s="29" t="n">
        <f aca="false">TRUNC(H119*F119,2)</f>
        <v>5530.75</v>
      </c>
    </row>
    <row r="120" s="30" customFormat="true" ht="22.5" hidden="false" customHeight="false" outlineLevel="0" collapsed="false">
      <c r="A120" s="25" t="s">
        <v>330</v>
      </c>
      <c r="B120" s="26" t="s">
        <v>331</v>
      </c>
      <c r="C120" s="26" t="s">
        <v>37</v>
      </c>
      <c r="D120" s="27" t="s">
        <v>332</v>
      </c>
      <c r="E120" s="26" t="s">
        <v>33</v>
      </c>
      <c r="F120" s="28" t="n">
        <v>4</v>
      </c>
      <c r="G120" s="29" t="n">
        <v>86.41</v>
      </c>
      <c r="H120" s="29" t="n">
        <f aca="false">TRUNC(G120+G120*$F$2,2)</f>
        <v>111.31</v>
      </c>
      <c r="I120" s="29" t="n">
        <f aca="false">TRUNC(H120*F120,2)</f>
        <v>445.24</v>
      </c>
    </row>
    <row r="121" s="30" customFormat="true" ht="22.5" hidden="false" customHeight="false" outlineLevel="0" collapsed="false">
      <c r="A121" s="25" t="s">
        <v>333</v>
      </c>
      <c r="B121" s="26" t="s">
        <v>334</v>
      </c>
      <c r="C121" s="26" t="s">
        <v>37</v>
      </c>
      <c r="D121" s="27" t="s">
        <v>335</v>
      </c>
      <c r="E121" s="26" t="s">
        <v>33</v>
      </c>
      <c r="F121" s="28" t="n">
        <v>5</v>
      </c>
      <c r="G121" s="29" t="n">
        <v>102.42</v>
      </c>
      <c r="H121" s="29" t="n">
        <f aca="false">TRUNC(G121+G121*$F$2,2)</f>
        <v>131.93</v>
      </c>
      <c r="I121" s="29" t="n">
        <f aca="false">TRUNC(H121*F121,2)</f>
        <v>659.65</v>
      </c>
    </row>
    <row r="122" s="30" customFormat="true" ht="33.75" hidden="false" customHeight="false" outlineLevel="0" collapsed="false">
      <c r="A122" s="25" t="s">
        <v>336</v>
      </c>
      <c r="B122" s="26" t="n">
        <v>86919</v>
      </c>
      <c r="C122" s="26" t="s">
        <v>37</v>
      </c>
      <c r="D122" s="27" t="s">
        <v>337</v>
      </c>
      <c r="E122" s="26" t="s">
        <v>33</v>
      </c>
      <c r="F122" s="28" t="n">
        <v>1</v>
      </c>
      <c r="G122" s="29" t="n">
        <v>646.72</v>
      </c>
      <c r="H122" s="29" t="n">
        <f aca="false">TRUNC(G122+G122*$F$2,2)</f>
        <v>833.1</v>
      </c>
      <c r="I122" s="29" t="n">
        <f aca="false">TRUNC(H122*F122,2)</f>
        <v>833.1</v>
      </c>
    </row>
    <row r="123" s="30" customFormat="true" ht="22.5" hidden="false" customHeight="false" outlineLevel="0" collapsed="false">
      <c r="A123" s="25" t="s">
        <v>338</v>
      </c>
      <c r="B123" s="26" t="s">
        <v>339</v>
      </c>
      <c r="C123" s="26" t="s">
        <v>37</v>
      </c>
      <c r="D123" s="27" t="s">
        <v>340</v>
      </c>
      <c r="E123" s="26" t="s">
        <v>33</v>
      </c>
      <c r="F123" s="28" t="n">
        <v>3</v>
      </c>
      <c r="G123" s="29" t="n">
        <v>67.97</v>
      </c>
      <c r="H123" s="29" t="n">
        <f aca="false">TRUNC(G123+G123*$F$2,2)</f>
        <v>87.55</v>
      </c>
      <c r="I123" s="29" t="n">
        <f aca="false">TRUNC(H123*F123,2)</f>
        <v>262.65</v>
      </c>
    </row>
    <row r="124" s="24" customFormat="true" ht="11.25" hidden="false" customHeight="false" outlineLevel="0" collapsed="false">
      <c r="A124" s="19" t="n">
        <v>18</v>
      </c>
      <c r="B124" s="20"/>
      <c r="C124" s="20"/>
      <c r="D124" s="21" t="s">
        <v>341</v>
      </c>
      <c r="E124" s="21"/>
      <c r="F124" s="22"/>
      <c r="G124" s="23"/>
      <c r="H124" s="31"/>
      <c r="I124" s="23" t="n">
        <f aca="false">I125+I148</f>
        <v>19339.34</v>
      </c>
      <c r="K124" s="30"/>
    </row>
    <row r="125" s="38" customFormat="true" ht="11.25" hidden="false" customHeight="false" outlineLevel="0" collapsed="false">
      <c r="A125" s="32" t="s">
        <v>342</v>
      </c>
      <c r="B125" s="33"/>
      <c r="C125" s="33"/>
      <c r="D125" s="34" t="s">
        <v>343</v>
      </c>
      <c r="E125" s="34"/>
      <c r="F125" s="35"/>
      <c r="G125" s="36"/>
      <c r="H125" s="37"/>
      <c r="I125" s="36" t="n">
        <f aca="false">SUM(I126:I147)</f>
        <v>4460.18</v>
      </c>
      <c r="K125" s="30"/>
    </row>
    <row r="126" s="30" customFormat="true" ht="22.5" hidden="false" customHeight="false" outlineLevel="0" collapsed="false">
      <c r="A126" s="25" t="s">
        <v>344</v>
      </c>
      <c r="B126" s="26" t="s">
        <v>345</v>
      </c>
      <c r="C126" s="26" t="s">
        <v>37</v>
      </c>
      <c r="D126" s="27" t="s">
        <v>346</v>
      </c>
      <c r="E126" s="26" t="s">
        <v>33</v>
      </c>
      <c r="F126" s="28" t="n">
        <v>9</v>
      </c>
      <c r="G126" s="29" t="n">
        <v>32.92</v>
      </c>
      <c r="H126" s="29" t="n">
        <f aca="false">TRUNC(G126+G126*$F$2,2)</f>
        <v>42.4</v>
      </c>
      <c r="I126" s="29" t="n">
        <f aca="false">TRUNC(H126*F126,2)</f>
        <v>381.6</v>
      </c>
    </row>
    <row r="127" s="30" customFormat="true" ht="22.5" hidden="false" customHeight="false" outlineLevel="0" collapsed="false">
      <c r="A127" s="25" t="s">
        <v>347</v>
      </c>
      <c r="B127" s="26" t="s">
        <v>348</v>
      </c>
      <c r="C127" s="26" t="s">
        <v>37</v>
      </c>
      <c r="D127" s="27" t="s">
        <v>349</v>
      </c>
      <c r="E127" s="26" t="s">
        <v>33</v>
      </c>
      <c r="F127" s="28" t="n">
        <v>3</v>
      </c>
      <c r="G127" s="29" t="n">
        <v>31.54</v>
      </c>
      <c r="H127" s="29" t="n">
        <f aca="false">TRUNC(G127+G127*$F$2,2)</f>
        <v>40.62</v>
      </c>
      <c r="I127" s="29" t="n">
        <f aca="false">TRUNC(H127*F127,2)</f>
        <v>121.86</v>
      </c>
    </row>
    <row r="128" s="30" customFormat="true" ht="33.75" hidden="false" customHeight="false" outlineLevel="0" collapsed="false">
      <c r="A128" s="25" t="s">
        <v>350</v>
      </c>
      <c r="B128" s="26" t="s">
        <v>351</v>
      </c>
      <c r="C128" s="26" t="s">
        <v>37</v>
      </c>
      <c r="D128" s="27" t="s">
        <v>352</v>
      </c>
      <c r="E128" s="26" t="s">
        <v>33</v>
      </c>
      <c r="F128" s="28" t="n">
        <v>21</v>
      </c>
      <c r="G128" s="29" t="n">
        <v>4.75</v>
      </c>
      <c r="H128" s="29" t="n">
        <f aca="false">TRUNC(G128+G128*$F$2,2)</f>
        <v>6.11</v>
      </c>
      <c r="I128" s="29" t="n">
        <f aca="false">TRUNC(H128*F128,2)</f>
        <v>128.31</v>
      </c>
    </row>
    <row r="129" s="30" customFormat="true" ht="33.75" hidden="false" customHeight="false" outlineLevel="0" collapsed="false">
      <c r="A129" s="25" t="s">
        <v>353</v>
      </c>
      <c r="B129" s="26" t="s">
        <v>354</v>
      </c>
      <c r="C129" s="26" t="s">
        <v>37</v>
      </c>
      <c r="D129" s="27" t="s">
        <v>355</v>
      </c>
      <c r="E129" s="26" t="s">
        <v>33</v>
      </c>
      <c r="F129" s="28" t="n">
        <v>1</v>
      </c>
      <c r="G129" s="29" t="n">
        <v>37.88</v>
      </c>
      <c r="H129" s="29" t="n">
        <f aca="false">TRUNC(G129+G129*$F$2,2)</f>
        <v>48.79</v>
      </c>
      <c r="I129" s="29" t="n">
        <f aca="false">TRUNC(H129*F129,2)</f>
        <v>48.79</v>
      </c>
    </row>
    <row r="130" s="30" customFormat="true" ht="11.25" hidden="false" customHeight="false" outlineLevel="0" collapsed="false">
      <c r="A130" s="25" t="s">
        <v>356</v>
      </c>
      <c r="B130" s="26" t="s">
        <v>357</v>
      </c>
      <c r="C130" s="26" t="s">
        <v>25</v>
      </c>
      <c r="D130" s="27" t="s">
        <v>358</v>
      </c>
      <c r="E130" s="26" t="s">
        <v>33</v>
      </c>
      <c r="F130" s="28" t="n">
        <v>2</v>
      </c>
      <c r="G130" s="29" t="n">
        <v>11.4</v>
      </c>
      <c r="H130" s="29" t="n">
        <f aca="false">TRUNC(G130+G130*$F$2,2)</f>
        <v>14.68</v>
      </c>
      <c r="I130" s="29" t="n">
        <f aca="false">TRUNC(H130*F130,2)</f>
        <v>29.36</v>
      </c>
    </row>
    <row r="131" s="30" customFormat="true" ht="11.25" hidden="false" customHeight="false" outlineLevel="0" collapsed="false">
      <c r="A131" s="25" t="s">
        <v>359</v>
      </c>
      <c r="B131" s="26" t="s">
        <v>360</v>
      </c>
      <c r="C131" s="26" t="s">
        <v>25</v>
      </c>
      <c r="D131" s="27" t="s">
        <v>361</v>
      </c>
      <c r="E131" s="26" t="s">
        <v>33</v>
      </c>
      <c r="F131" s="28" t="n">
        <v>1</v>
      </c>
      <c r="G131" s="29" t="n">
        <v>6.99</v>
      </c>
      <c r="H131" s="29" t="n">
        <f aca="false">TRUNC(G131+G131*$F$2,2)</f>
        <v>9</v>
      </c>
      <c r="I131" s="29" t="n">
        <f aca="false">TRUNC(H131*F131,2)</f>
        <v>9</v>
      </c>
    </row>
    <row r="132" s="30" customFormat="true" ht="11.25" hidden="false" customHeight="false" outlineLevel="0" collapsed="false">
      <c r="A132" s="25" t="s">
        <v>362</v>
      </c>
      <c r="B132" s="26" t="s">
        <v>363</v>
      </c>
      <c r="C132" s="26" t="s">
        <v>25</v>
      </c>
      <c r="D132" s="27" t="s">
        <v>364</v>
      </c>
      <c r="E132" s="26" t="s">
        <v>33</v>
      </c>
      <c r="F132" s="28" t="n">
        <v>2</v>
      </c>
      <c r="G132" s="29" t="n">
        <v>4.37</v>
      </c>
      <c r="H132" s="29" t="n">
        <f aca="false">TRUNC(G132+G132*$F$2,2)</f>
        <v>5.62</v>
      </c>
      <c r="I132" s="29" t="n">
        <f aca="false">TRUNC(H132*F132,2)</f>
        <v>11.24</v>
      </c>
    </row>
    <row r="133" s="30" customFormat="true" ht="22.5" hidden="false" customHeight="false" outlineLevel="0" collapsed="false">
      <c r="A133" s="25" t="s">
        <v>365</v>
      </c>
      <c r="B133" s="26" t="s">
        <v>366</v>
      </c>
      <c r="C133" s="26" t="s">
        <v>37</v>
      </c>
      <c r="D133" s="27" t="s">
        <v>367</v>
      </c>
      <c r="E133" s="26" t="s">
        <v>33</v>
      </c>
      <c r="F133" s="28" t="n">
        <v>20</v>
      </c>
      <c r="G133" s="29" t="n">
        <v>5.66</v>
      </c>
      <c r="H133" s="29" t="n">
        <f aca="false">TRUNC(G133+G133*$F$2,2)</f>
        <v>7.29</v>
      </c>
      <c r="I133" s="29" t="n">
        <f aca="false">TRUNC(H133*F133,2)</f>
        <v>145.8</v>
      </c>
    </row>
    <row r="134" s="30" customFormat="true" ht="22.5" hidden="false" customHeight="false" outlineLevel="0" collapsed="false">
      <c r="A134" s="25" t="s">
        <v>368</v>
      </c>
      <c r="B134" s="26" t="s">
        <v>369</v>
      </c>
      <c r="C134" s="26" t="s">
        <v>37</v>
      </c>
      <c r="D134" s="27" t="s">
        <v>370</v>
      </c>
      <c r="E134" s="26" t="s">
        <v>33</v>
      </c>
      <c r="F134" s="28" t="n">
        <v>1</v>
      </c>
      <c r="G134" s="29" t="n">
        <v>6.5</v>
      </c>
      <c r="H134" s="29" t="n">
        <f aca="false">TRUNC(G134+G134*$F$2,2)</f>
        <v>8.37</v>
      </c>
      <c r="I134" s="29" t="n">
        <f aca="false">TRUNC(H134*F134,2)</f>
        <v>8.37</v>
      </c>
    </row>
    <row r="135" s="30" customFormat="true" ht="22.5" hidden="false" customHeight="false" outlineLevel="0" collapsed="false">
      <c r="A135" s="25" t="s">
        <v>371</v>
      </c>
      <c r="B135" s="26" t="s">
        <v>372</v>
      </c>
      <c r="C135" s="26" t="s">
        <v>37</v>
      </c>
      <c r="D135" s="27" t="s">
        <v>373</v>
      </c>
      <c r="E135" s="26" t="s">
        <v>33</v>
      </c>
      <c r="F135" s="28" t="n">
        <v>7</v>
      </c>
      <c r="G135" s="29" t="n">
        <v>3.15</v>
      </c>
      <c r="H135" s="29" t="n">
        <f aca="false">TRUNC(G135+G135*$F$2,2)</f>
        <v>4.05</v>
      </c>
      <c r="I135" s="29" t="n">
        <f aca="false">TRUNC(H135*F135,2)</f>
        <v>28.35</v>
      </c>
    </row>
    <row r="136" s="30" customFormat="true" ht="22.5" hidden="false" customHeight="false" outlineLevel="0" collapsed="false">
      <c r="A136" s="25" t="s">
        <v>374</v>
      </c>
      <c r="B136" s="26" t="s">
        <v>375</v>
      </c>
      <c r="C136" s="26" t="s">
        <v>37</v>
      </c>
      <c r="D136" s="27" t="s">
        <v>376</v>
      </c>
      <c r="E136" s="26" t="s">
        <v>33</v>
      </c>
      <c r="F136" s="28" t="n">
        <v>9</v>
      </c>
      <c r="G136" s="29" t="n">
        <v>2.56</v>
      </c>
      <c r="H136" s="29" t="n">
        <f aca="false">TRUNC(G136+G136*$F$2,2)</f>
        <v>3.29</v>
      </c>
      <c r="I136" s="29" t="n">
        <f aca="false">TRUNC(H136*F136,2)</f>
        <v>29.61</v>
      </c>
    </row>
    <row r="137" s="30" customFormat="true" ht="22.5" hidden="false" customHeight="false" outlineLevel="0" collapsed="false">
      <c r="A137" s="25" t="s">
        <v>377</v>
      </c>
      <c r="B137" s="26" t="s">
        <v>378</v>
      </c>
      <c r="C137" s="26" t="s">
        <v>37</v>
      </c>
      <c r="D137" s="27" t="s">
        <v>379</v>
      </c>
      <c r="E137" s="26" t="s">
        <v>33</v>
      </c>
      <c r="F137" s="28" t="n">
        <v>3</v>
      </c>
      <c r="G137" s="29" t="n">
        <v>3.05</v>
      </c>
      <c r="H137" s="29" t="n">
        <f aca="false">TRUNC(G137+G137*$F$2,2)</f>
        <v>3.92</v>
      </c>
      <c r="I137" s="29" t="n">
        <f aca="false">TRUNC(H137*F137,2)</f>
        <v>11.76</v>
      </c>
    </row>
    <row r="138" s="30" customFormat="true" ht="22.5" hidden="false" customHeight="false" outlineLevel="0" collapsed="false">
      <c r="A138" s="25" t="s">
        <v>380</v>
      </c>
      <c r="B138" s="26" t="s">
        <v>381</v>
      </c>
      <c r="C138" s="26" t="s">
        <v>37</v>
      </c>
      <c r="D138" s="27" t="s">
        <v>382</v>
      </c>
      <c r="E138" s="26" t="s">
        <v>100</v>
      </c>
      <c r="F138" s="28" t="n">
        <v>50</v>
      </c>
      <c r="G138" s="29" t="n">
        <v>14.96</v>
      </c>
      <c r="H138" s="29" t="n">
        <f aca="false">TRUNC(G138+G138*$F$2,2)</f>
        <v>19.27</v>
      </c>
      <c r="I138" s="29" t="n">
        <f aca="false">TRUNC(H138*F138,2)</f>
        <v>963.5</v>
      </c>
    </row>
    <row r="139" s="30" customFormat="true" ht="22.5" hidden="false" customHeight="false" outlineLevel="0" collapsed="false">
      <c r="A139" s="25" t="s">
        <v>383</v>
      </c>
      <c r="B139" s="26" t="s">
        <v>384</v>
      </c>
      <c r="C139" s="26" t="s">
        <v>37</v>
      </c>
      <c r="D139" s="27" t="s">
        <v>385</v>
      </c>
      <c r="E139" s="26" t="s">
        <v>100</v>
      </c>
      <c r="F139" s="28" t="n">
        <v>3</v>
      </c>
      <c r="G139" s="29" t="n">
        <v>7.14</v>
      </c>
      <c r="H139" s="29" t="n">
        <f aca="false">TRUNC(G139+G139*$F$2,2)</f>
        <v>9.19</v>
      </c>
      <c r="I139" s="29" t="n">
        <f aca="false">TRUNC(H139*F139,2)</f>
        <v>27.57</v>
      </c>
    </row>
    <row r="140" s="30" customFormat="true" ht="22.5" hidden="false" customHeight="false" outlineLevel="0" collapsed="false">
      <c r="A140" s="25" t="s">
        <v>386</v>
      </c>
      <c r="B140" s="26" t="s">
        <v>387</v>
      </c>
      <c r="C140" s="26" t="s">
        <v>37</v>
      </c>
      <c r="D140" s="27" t="s">
        <v>388</v>
      </c>
      <c r="E140" s="26" t="s">
        <v>100</v>
      </c>
      <c r="F140" s="28" t="n">
        <v>10</v>
      </c>
      <c r="G140" s="29" t="n">
        <v>10.27</v>
      </c>
      <c r="H140" s="29" t="n">
        <f aca="false">TRUNC(G140+G140*$F$2,2)</f>
        <v>13.22</v>
      </c>
      <c r="I140" s="29" t="n">
        <f aca="false">TRUNC(H140*F140,2)</f>
        <v>132.2</v>
      </c>
    </row>
    <row r="141" s="30" customFormat="true" ht="22.5" hidden="false" customHeight="false" outlineLevel="0" collapsed="false">
      <c r="A141" s="25" t="s">
        <v>389</v>
      </c>
      <c r="B141" s="26" t="s">
        <v>390</v>
      </c>
      <c r="C141" s="26" t="s">
        <v>37</v>
      </c>
      <c r="D141" s="27" t="s">
        <v>391</v>
      </c>
      <c r="E141" s="26" t="s">
        <v>33</v>
      </c>
      <c r="F141" s="28" t="n">
        <v>2</v>
      </c>
      <c r="G141" s="29" t="n">
        <v>8.81</v>
      </c>
      <c r="H141" s="29" t="n">
        <f aca="false">TRUNC(G141+G141*$F$2,2)</f>
        <v>11.34</v>
      </c>
      <c r="I141" s="29" t="n">
        <f aca="false">TRUNC(H141*F141,2)</f>
        <v>22.68</v>
      </c>
    </row>
    <row r="142" s="30" customFormat="true" ht="22.5" hidden="false" customHeight="false" outlineLevel="0" collapsed="false">
      <c r="A142" s="25" t="s">
        <v>392</v>
      </c>
      <c r="B142" s="26" t="s">
        <v>393</v>
      </c>
      <c r="C142" s="26" t="s">
        <v>37</v>
      </c>
      <c r="D142" s="27" t="s">
        <v>394</v>
      </c>
      <c r="E142" s="26" t="s">
        <v>33</v>
      </c>
      <c r="F142" s="28" t="n">
        <v>1</v>
      </c>
      <c r="G142" s="29" t="n">
        <v>11.39</v>
      </c>
      <c r="H142" s="29" t="n">
        <f aca="false">TRUNC(G142+G142*$F$2,2)</f>
        <v>14.67</v>
      </c>
      <c r="I142" s="29" t="n">
        <f aca="false">TRUNC(H142*F142,2)</f>
        <v>14.67</v>
      </c>
    </row>
    <row r="143" s="30" customFormat="true" ht="22.5" hidden="false" customHeight="false" outlineLevel="0" collapsed="false">
      <c r="A143" s="25" t="s">
        <v>395</v>
      </c>
      <c r="B143" s="26" t="s">
        <v>396</v>
      </c>
      <c r="C143" s="26" t="s">
        <v>37</v>
      </c>
      <c r="D143" s="27" t="s">
        <v>397</v>
      </c>
      <c r="E143" s="26" t="s">
        <v>33</v>
      </c>
      <c r="F143" s="28" t="n">
        <v>2</v>
      </c>
      <c r="G143" s="29" t="n">
        <v>11.5</v>
      </c>
      <c r="H143" s="29" t="n">
        <f aca="false">TRUNC(G143+G143*$F$2,2)</f>
        <v>14.81</v>
      </c>
      <c r="I143" s="29" t="n">
        <f aca="false">TRUNC(H143*F143,2)</f>
        <v>29.62</v>
      </c>
    </row>
    <row r="144" s="30" customFormat="true" ht="22.5" hidden="false" customHeight="false" outlineLevel="0" collapsed="false">
      <c r="A144" s="25" t="s">
        <v>398</v>
      </c>
      <c r="B144" s="26" t="s">
        <v>399</v>
      </c>
      <c r="C144" s="26" t="s">
        <v>37</v>
      </c>
      <c r="D144" s="27" t="s">
        <v>400</v>
      </c>
      <c r="E144" s="26" t="s">
        <v>33</v>
      </c>
      <c r="F144" s="28" t="n">
        <v>15</v>
      </c>
      <c r="G144" s="29" t="n">
        <v>5.85</v>
      </c>
      <c r="H144" s="29" t="n">
        <f aca="false">TRUNC(G144+G144*$F$2,2)</f>
        <v>7.53</v>
      </c>
      <c r="I144" s="29" t="n">
        <f aca="false">TRUNC(H144*F144,2)</f>
        <v>112.95</v>
      </c>
    </row>
    <row r="145" s="30" customFormat="true" ht="22.5" hidden="false" customHeight="false" outlineLevel="0" collapsed="false">
      <c r="A145" s="25" t="s">
        <v>401</v>
      </c>
      <c r="B145" s="26" t="s">
        <v>402</v>
      </c>
      <c r="C145" s="26" t="s">
        <v>37</v>
      </c>
      <c r="D145" s="27" t="s">
        <v>403</v>
      </c>
      <c r="E145" s="26" t="s">
        <v>33</v>
      </c>
      <c r="F145" s="28" t="n">
        <v>20</v>
      </c>
      <c r="G145" s="29" t="n">
        <v>9.72</v>
      </c>
      <c r="H145" s="29" t="n">
        <f aca="false">TRUNC(G145+G145*$F$2,2)</f>
        <v>12.52</v>
      </c>
      <c r="I145" s="29" t="n">
        <f aca="false">TRUNC(H145*F145,2)</f>
        <v>250.4</v>
      </c>
    </row>
    <row r="146" s="30" customFormat="true" ht="22.5" hidden="false" customHeight="false" outlineLevel="0" collapsed="false">
      <c r="A146" s="25" t="s">
        <v>404</v>
      </c>
      <c r="B146" s="26" t="s">
        <v>405</v>
      </c>
      <c r="C146" s="26" t="s">
        <v>37</v>
      </c>
      <c r="D146" s="27" t="s">
        <v>406</v>
      </c>
      <c r="E146" s="26" t="s">
        <v>33</v>
      </c>
      <c r="F146" s="28" t="n">
        <v>1</v>
      </c>
      <c r="G146" s="29" t="n">
        <v>10.52</v>
      </c>
      <c r="H146" s="29" t="n">
        <f aca="false">TRUNC(G146+G146*$F$2,2)</f>
        <v>13.55</v>
      </c>
      <c r="I146" s="29" t="n">
        <f aca="false">TRUNC(H146*F146,2)</f>
        <v>13.55</v>
      </c>
    </row>
    <row r="147" s="30" customFormat="true" ht="11.25" hidden="false" customHeight="false" outlineLevel="0" collapsed="false">
      <c r="A147" s="25" t="s">
        <v>407</v>
      </c>
      <c r="B147" s="26" t="s">
        <v>408</v>
      </c>
      <c r="C147" s="26" t="s">
        <v>25</v>
      </c>
      <c r="D147" s="27" t="s">
        <v>409</v>
      </c>
      <c r="E147" s="26" t="s">
        <v>33</v>
      </c>
      <c r="F147" s="28" t="n">
        <v>1</v>
      </c>
      <c r="G147" s="29" t="n">
        <v>1505.2</v>
      </c>
      <c r="H147" s="29" t="n">
        <f aca="false">TRUNC(G147+G147*$F$2,2)</f>
        <v>1938.99</v>
      </c>
      <c r="I147" s="29" t="n">
        <f aca="false">TRUNC(H147*F147,2)</f>
        <v>1938.99</v>
      </c>
    </row>
    <row r="148" s="38" customFormat="true" ht="11.25" hidden="false" customHeight="false" outlineLevel="0" collapsed="false">
      <c r="A148" s="32" t="s">
        <v>410</v>
      </c>
      <c r="B148" s="33"/>
      <c r="C148" s="33"/>
      <c r="D148" s="34" t="s">
        <v>411</v>
      </c>
      <c r="E148" s="34"/>
      <c r="F148" s="35"/>
      <c r="G148" s="36"/>
      <c r="H148" s="37"/>
      <c r="I148" s="36" t="n">
        <f aca="false">SUM(I149:I181)</f>
        <v>14879.16</v>
      </c>
      <c r="K148" s="30"/>
    </row>
    <row r="149" s="30" customFormat="true" ht="22.5" hidden="false" customHeight="false" outlineLevel="0" collapsed="false">
      <c r="A149" s="25" t="s">
        <v>412</v>
      </c>
      <c r="B149" s="26" t="s">
        <v>413</v>
      </c>
      <c r="C149" s="26" t="s">
        <v>37</v>
      </c>
      <c r="D149" s="27" t="s">
        <v>414</v>
      </c>
      <c r="E149" s="26" t="s">
        <v>33</v>
      </c>
      <c r="F149" s="28" t="n">
        <v>1</v>
      </c>
      <c r="G149" s="29" t="n">
        <v>338.2</v>
      </c>
      <c r="H149" s="29" t="n">
        <f aca="false">TRUNC(G149+G149*$F$2,2)</f>
        <v>435.66</v>
      </c>
      <c r="I149" s="29" t="n">
        <f aca="false">TRUNC(H149*F149,2)</f>
        <v>435.66</v>
      </c>
    </row>
    <row r="150" s="30" customFormat="true" ht="22.5" hidden="false" customHeight="false" outlineLevel="0" collapsed="false">
      <c r="A150" s="25" t="s">
        <v>415</v>
      </c>
      <c r="B150" s="26" t="s">
        <v>416</v>
      </c>
      <c r="C150" s="26" t="s">
        <v>37</v>
      </c>
      <c r="D150" s="27" t="s">
        <v>417</v>
      </c>
      <c r="E150" s="26" t="s">
        <v>33</v>
      </c>
      <c r="F150" s="28" t="n">
        <v>2</v>
      </c>
      <c r="G150" s="29" t="n">
        <v>393.03</v>
      </c>
      <c r="H150" s="29" t="n">
        <f aca="false">TRUNC(G150+G150*$F$2,2)</f>
        <v>506.3</v>
      </c>
      <c r="I150" s="29" t="n">
        <f aca="false">TRUNC(H150*F150,2)</f>
        <v>1012.6</v>
      </c>
    </row>
    <row r="151" s="30" customFormat="true" ht="22.5" hidden="false" customHeight="false" outlineLevel="0" collapsed="false">
      <c r="A151" s="25" t="s">
        <v>418</v>
      </c>
      <c r="B151" s="26" t="s">
        <v>419</v>
      </c>
      <c r="C151" s="26" t="s">
        <v>37</v>
      </c>
      <c r="D151" s="27" t="s">
        <v>420</v>
      </c>
      <c r="E151" s="26" t="s">
        <v>33</v>
      </c>
      <c r="F151" s="28" t="n">
        <v>1</v>
      </c>
      <c r="G151" s="29" t="n">
        <v>542.73</v>
      </c>
      <c r="H151" s="29" t="n">
        <f aca="false">TRUNC(G151+G151*$F$2,2)</f>
        <v>699.14</v>
      </c>
      <c r="I151" s="29" t="n">
        <f aca="false">TRUNC(H151*F151,2)</f>
        <v>699.14</v>
      </c>
    </row>
    <row r="152" s="30" customFormat="true" ht="11.25" hidden="false" customHeight="false" outlineLevel="0" collapsed="false">
      <c r="A152" s="25" t="s">
        <v>421</v>
      </c>
      <c r="B152" s="26" t="s">
        <v>422</v>
      </c>
      <c r="C152" s="26" t="s">
        <v>37</v>
      </c>
      <c r="D152" s="27" t="s">
        <v>423</v>
      </c>
      <c r="E152" s="26" t="s">
        <v>33</v>
      </c>
      <c r="F152" s="28" t="n">
        <v>4</v>
      </c>
      <c r="G152" s="29" t="n">
        <v>75.45</v>
      </c>
      <c r="H152" s="29" t="n">
        <f aca="false">TRUNC(G152+G152*$F$2,2)</f>
        <v>97.19</v>
      </c>
      <c r="I152" s="29" t="n">
        <f aca="false">TRUNC(H152*F152,2)</f>
        <v>388.76</v>
      </c>
    </row>
    <row r="153" s="30" customFormat="true" ht="22.5" hidden="false" customHeight="false" outlineLevel="0" collapsed="false">
      <c r="A153" s="25" t="s">
        <v>424</v>
      </c>
      <c r="B153" s="26" t="s">
        <v>425</v>
      </c>
      <c r="C153" s="26" t="s">
        <v>37</v>
      </c>
      <c r="D153" s="27" t="s">
        <v>426</v>
      </c>
      <c r="E153" s="26" t="s">
        <v>33</v>
      </c>
      <c r="F153" s="28" t="n">
        <v>4</v>
      </c>
      <c r="G153" s="29" t="n">
        <v>167.1</v>
      </c>
      <c r="H153" s="29" t="n">
        <f aca="false">TRUNC(G153+G153*$F$2,2)</f>
        <v>215.25</v>
      </c>
      <c r="I153" s="29" t="n">
        <f aca="false">TRUNC(H153*F153,2)</f>
        <v>861</v>
      </c>
    </row>
    <row r="154" s="30" customFormat="true" ht="22.5" hidden="false" customHeight="false" outlineLevel="0" collapsed="false">
      <c r="A154" s="25" t="s">
        <v>427</v>
      </c>
      <c r="B154" s="26" t="s">
        <v>428</v>
      </c>
      <c r="C154" s="26" t="s">
        <v>37</v>
      </c>
      <c r="D154" s="27" t="s">
        <v>429</v>
      </c>
      <c r="E154" s="26" t="s">
        <v>33</v>
      </c>
      <c r="F154" s="28" t="n">
        <v>1</v>
      </c>
      <c r="G154" s="29" t="n">
        <v>6.76</v>
      </c>
      <c r="H154" s="29" t="n">
        <f aca="false">TRUNC(G154+G154*$F$2,2)</f>
        <v>8.7</v>
      </c>
      <c r="I154" s="29" t="n">
        <f aca="false">TRUNC(H154*F154,2)</f>
        <v>8.7</v>
      </c>
    </row>
    <row r="155" s="30" customFormat="true" ht="11.25" hidden="false" customHeight="false" outlineLevel="0" collapsed="false">
      <c r="A155" s="25" t="s">
        <v>430</v>
      </c>
      <c r="B155" s="26" t="s">
        <v>431</v>
      </c>
      <c r="C155" s="26" t="s">
        <v>25</v>
      </c>
      <c r="D155" s="27" t="s">
        <v>432</v>
      </c>
      <c r="E155" s="26" t="s">
        <v>33</v>
      </c>
      <c r="F155" s="28" t="n">
        <v>10</v>
      </c>
      <c r="G155" s="29" t="n">
        <v>38.92</v>
      </c>
      <c r="H155" s="29" t="n">
        <f aca="false">TRUNC(G155+G155*$F$2,2)</f>
        <v>50.13</v>
      </c>
      <c r="I155" s="29" t="n">
        <f aca="false">TRUNC(H155*F155,2)</f>
        <v>501.3</v>
      </c>
    </row>
    <row r="156" s="30" customFormat="true" ht="33.75" hidden="false" customHeight="false" outlineLevel="0" collapsed="false">
      <c r="A156" s="25" t="s">
        <v>433</v>
      </c>
      <c r="B156" s="26" t="s">
        <v>434</v>
      </c>
      <c r="C156" s="26" t="s">
        <v>25</v>
      </c>
      <c r="D156" s="27" t="s">
        <v>435</v>
      </c>
      <c r="E156" s="26" t="s">
        <v>33</v>
      </c>
      <c r="F156" s="28" t="n">
        <v>1</v>
      </c>
      <c r="G156" s="29" t="n">
        <v>36.42</v>
      </c>
      <c r="H156" s="29" t="n">
        <f aca="false">TRUNC(G156+G156*$F$2,2)</f>
        <v>46.91</v>
      </c>
      <c r="I156" s="29" t="n">
        <f aca="false">TRUNC(H156*F156,2)</f>
        <v>46.91</v>
      </c>
    </row>
    <row r="157" s="30" customFormat="true" ht="33.75" hidden="false" customHeight="false" outlineLevel="0" collapsed="false">
      <c r="A157" s="25" t="s">
        <v>436</v>
      </c>
      <c r="B157" s="26" t="s">
        <v>437</v>
      </c>
      <c r="C157" s="26" t="s">
        <v>25</v>
      </c>
      <c r="D157" s="27" t="s">
        <v>438</v>
      </c>
      <c r="E157" s="26" t="s">
        <v>33</v>
      </c>
      <c r="F157" s="28" t="n">
        <v>9</v>
      </c>
      <c r="G157" s="29" t="n">
        <v>12.29</v>
      </c>
      <c r="H157" s="29" t="n">
        <f aca="false">TRUNC(G157+G157*$F$2,2)</f>
        <v>15.83</v>
      </c>
      <c r="I157" s="29" t="n">
        <f aca="false">TRUNC(H157*F157,2)</f>
        <v>142.47</v>
      </c>
    </row>
    <row r="158" s="30" customFormat="true" ht="11.25" hidden="false" customHeight="false" outlineLevel="0" collapsed="false">
      <c r="A158" s="25" t="s">
        <v>439</v>
      </c>
      <c r="B158" s="26" t="s">
        <v>440</v>
      </c>
      <c r="C158" s="26" t="s">
        <v>25</v>
      </c>
      <c r="D158" s="27" t="s">
        <v>441</v>
      </c>
      <c r="E158" s="26" t="s">
        <v>33</v>
      </c>
      <c r="F158" s="28" t="n">
        <v>2</v>
      </c>
      <c r="G158" s="29" t="n">
        <v>111.01</v>
      </c>
      <c r="H158" s="29" t="n">
        <f aca="false">TRUNC(G158+G158*$F$2,2)</f>
        <v>143</v>
      </c>
      <c r="I158" s="29" t="n">
        <f aca="false">TRUNC(H158*F158,2)</f>
        <v>286</v>
      </c>
    </row>
    <row r="159" s="30" customFormat="true" ht="22.5" hidden="false" customHeight="false" outlineLevel="0" collapsed="false">
      <c r="A159" s="25" t="s">
        <v>442</v>
      </c>
      <c r="B159" s="26" t="s">
        <v>443</v>
      </c>
      <c r="C159" s="26" t="s">
        <v>25</v>
      </c>
      <c r="D159" s="27" t="s">
        <v>444</v>
      </c>
      <c r="E159" s="26" t="s">
        <v>33</v>
      </c>
      <c r="F159" s="28" t="n">
        <v>3</v>
      </c>
      <c r="G159" s="29" t="n">
        <v>10.83</v>
      </c>
      <c r="H159" s="29" t="n">
        <f aca="false">TRUNC(G159+G159*$F$2,2)</f>
        <v>13.95</v>
      </c>
      <c r="I159" s="29" t="n">
        <f aca="false">TRUNC(H159*F159,2)</f>
        <v>41.85</v>
      </c>
    </row>
    <row r="160" s="30" customFormat="true" ht="33.75" hidden="false" customHeight="false" outlineLevel="0" collapsed="false">
      <c r="A160" s="25" t="s">
        <v>445</v>
      </c>
      <c r="B160" s="26" t="s">
        <v>446</v>
      </c>
      <c r="C160" s="26" t="s">
        <v>25</v>
      </c>
      <c r="D160" s="27" t="s">
        <v>447</v>
      </c>
      <c r="E160" s="26" t="s">
        <v>33</v>
      </c>
      <c r="F160" s="28" t="n">
        <v>6</v>
      </c>
      <c r="G160" s="29" t="n">
        <v>24.86</v>
      </c>
      <c r="H160" s="29" t="n">
        <f aca="false">TRUNC(G160+G160*$F$2,2)</f>
        <v>32.02</v>
      </c>
      <c r="I160" s="29" t="n">
        <f aca="false">TRUNC(H160*F160,2)</f>
        <v>192.12</v>
      </c>
    </row>
    <row r="161" s="30" customFormat="true" ht="33.75" hidden="false" customHeight="false" outlineLevel="0" collapsed="false">
      <c r="A161" s="25" t="s">
        <v>448</v>
      </c>
      <c r="B161" s="26" t="s">
        <v>449</v>
      </c>
      <c r="C161" s="26" t="s">
        <v>37</v>
      </c>
      <c r="D161" s="27" t="s">
        <v>450</v>
      </c>
      <c r="E161" s="26" t="s">
        <v>33</v>
      </c>
      <c r="F161" s="28" t="n">
        <v>9</v>
      </c>
      <c r="G161" s="29" t="n">
        <v>24.86</v>
      </c>
      <c r="H161" s="29" t="n">
        <f aca="false">TRUNC(G161+G161*$F$2,2)</f>
        <v>32.02</v>
      </c>
      <c r="I161" s="29" t="n">
        <f aca="false">TRUNC(H161*F161,2)</f>
        <v>288.18</v>
      </c>
    </row>
    <row r="162" s="30" customFormat="true" ht="33.75" hidden="false" customHeight="false" outlineLevel="0" collapsed="false">
      <c r="A162" s="25" t="s">
        <v>451</v>
      </c>
      <c r="B162" s="26" t="s">
        <v>452</v>
      </c>
      <c r="C162" s="26" t="s">
        <v>37</v>
      </c>
      <c r="D162" s="27" t="s">
        <v>453</v>
      </c>
      <c r="E162" s="26" t="s">
        <v>33</v>
      </c>
      <c r="F162" s="28" t="n">
        <v>5</v>
      </c>
      <c r="G162" s="29" t="n">
        <v>7.27</v>
      </c>
      <c r="H162" s="29" t="n">
        <f aca="false">TRUNC(G162+G162*$F$2,2)</f>
        <v>9.36</v>
      </c>
      <c r="I162" s="29" t="n">
        <f aca="false">TRUNC(H162*F162,2)</f>
        <v>46.8</v>
      </c>
    </row>
    <row r="163" s="30" customFormat="true" ht="22.5" hidden="false" customHeight="false" outlineLevel="0" collapsed="false">
      <c r="A163" s="25" t="s">
        <v>454</v>
      </c>
      <c r="B163" s="26" t="s">
        <v>455</v>
      </c>
      <c r="C163" s="26" t="s">
        <v>37</v>
      </c>
      <c r="D163" s="27" t="s">
        <v>456</v>
      </c>
      <c r="E163" s="26" t="s">
        <v>33</v>
      </c>
      <c r="F163" s="28" t="n">
        <v>4</v>
      </c>
      <c r="G163" s="29" t="n">
        <v>5.81</v>
      </c>
      <c r="H163" s="29" t="n">
        <f aca="false">TRUNC(G163+G163*$F$2,2)</f>
        <v>7.48</v>
      </c>
      <c r="I163" s="29" t="n">
        <f aca="false">TRUNC(H163*F163,2)</f>
        <v>29.92</v>
      </c>
    </row>
    <row r="164" s="30" customFormat="true" ht="33.75" hidden="false" customHeight="false" outlineLevel="0" collapsed="false">
      <c r="A164" s="25" t="s">
        <v>457</v>
      </c>
      <c r="B164" s="26" t="s">
        <v>458</v>
      </c>
      <c r="C164" s="26" t="s">
        <v>37</v>
      </c>
      <c r="D164" s="27" t="s">
        <v>459</v>
      </c>
      <c r="E164" s="26" t="s">
        <v>33</v>
      </c>
      <c r="F164" s="28" t="n">
        <v>3</v>
      </c>
      <c r="G164" s="29" t="n">
        <v>7.68</v>
      </c>
      <c r="H164" s="29" t="n">
        <f aca="false">TRUNC(G164+G164*$F$2,2)</f>
        <v>9.89</v>
      </c>
      <c r="I164" s="29" t="n">
        <f aca="false">TRUNC(H164*F164,2)</f>
        <v>29.67</v>
      </c>
    </row>
    <row r="165" s="30" customFormat="true" ht="33.75" hidden="false" customHeight="false" outlineLevel="0" collapsed="false">
      <c r="A165" s="25" t="s">
        <v>460</v>
      </c>
      <c r="B165" s="26" t="s">
        <v>461</v>
      </c>
      <c r="C165" s="26" t="s">
        <v>37</v>
      </c>
      <c r="D165" s="27" t="s">
        <v>462</v>
      </c>
      <c r="E165" s="26" t="s">
        <v>33</v>
      </c>
      <c r="F165" s="28" t="n">
        <v>2</v>
      </c>
      <c r="G165" s="29" t="n">
        <v>6.14</v>
      </c>
      <c r="H165" s="29" t="n">
        <f aca="false">TRUNC(G165+G165*$F$2,2)</f>
        <v>7.9</v>
      </c>
      <c r="I165" s="29" t="n">
        <f aca="false">TRUNC(H165*F165,2)</f>
        <v>15.8</v>
      </c>
    </row>
    <row r="166" s="30" customFormat="true" ht="33.75" hidden="false" customHeight="false" outlineLevel="0" collapsed="false">
      <c r="A166" s="25" t="s">
        <v>463</v>
      </c>
      <c r="B166" s="26" t="s">
        <v>464</v>
      </c>
      <c r="C166" s="26" t="s">
        <v>37</v>
      </c>
      <c r="D166" s="27" t="s">
        <v>465</v>
      </c>
      <c r="E166" s="26" t="s">
        <v>33</v>
      </c>
      <c r="F166" s="28" t="n">
        <v>15</v>
      </c>
      <c r="G166" s="29" t="n">
        <v>7.17</v>
      </c>
      <c r="H166" s="29" t="n">
        <f aca="false">TRUNC(G166+G166*$F$2,2)</f>
        <v>9.23</v>
      </c>
      <c r="I166" s="29" t="n">
        <f aca="false">TRUNC(H166*F166,2)</f>
        <v>138.45</v>
      </c>
    </row>
    <row r="167" s="30" customFormat="true" ht="22.5" hidden="false" customHeight="false" outlineLevel="0" collapsed="false">
      <c r="A167" s="25" t="s">
        <v>466</v>
      </c>
      <c r="B167" s="26" t="s">
        <v>467</v>
      </c>
      <c r="C167" s="26" t="s">
        <v>25</v>
      </c>
      <c r="D167" s="27" t="s">
        <v>468</v>
      </c>
      <c r="E167" s="26" t="s">
        <v>33</v>
      </c>
      <c r="F167" s="28" t="n">
        <v>5</v>
      </c>
      <c r="G167" s="29" t="n">
        <v>7.3</v>
      </c>
      <c r="H167" s="29" t="n">
        <f aca="false">TRUNC(G167+G167*$F$2,2)</f>
        <v>9.4</v>
      </c>
      <c r="I167" s="29" t="n">
        <f aca="false">TRUNC(H167*F167,2)</f>
        <v>47</v>
      </c>
    </row>
    <row r="168" s="30" customFormat="true" ht="11.25" hidden="false" customHeight="false" outlineLevel="0" collapsed="false">
      <c r="A168" s="25" t="s">
        <v>469</v>
      </c>
      <c r="B168" s="26" t="s">
        <v>470</v>
      </c>
      <c r="C168" s="26" t="s">
        <v>25</v>
      </c>
      <c r="D168" s="27" t="s">
        <v>471</v>
      </c>
      <c r="E168" s="26" t="s">
        <v>33</v>
      </c>
      <c r="F168" s="28" t="n">
        <v>5</v>
      </c>
      <c r="G168" s="29" t="n">
        <v>33.01</v>
      </c>
      <c r="H168" s="29" t="n">
        <f aca="false">TRUNC(G168+G168*$F$2,2)</f>
        <v>42.52</v>
      </c>
      <c r="I168" s="29" t="n">
        <f aca="false">TRUNC(H168*F168,2)</f>
        <v>212.6</v>
      </c>
    </row>
    <row r="169" s="30" customFormat="true" ht="33.75" hidden="false" customHeight="false" outlineLevel="0" collapsed="false">
      <c r="A169" s="25" t="s">
        <v>472</v>
      </c>
      <c r="B169" s="26" t="s">
        <v>473</v>
      </c>
      <c r="C169" s="26" t="s">
        <v>37</v>
      </c>
      <c r="D169" s="27" t="s">
        <v>474</v>
      </c>
      <c r="E169" s="26" t="s">
        <v>33</v>
      </c>
      <c r="F169" s="28" t="n">
        <v>1</v>
      </c>
      <c r="G169" s="29" t="n">
        <v>30.56</v>
      </c>
      <c r="H169" s="29" t="n">
        <f aca="false">TRUNC(G169+G169*$F$2,2)</f>
        <v>39.36</v>
      </c>
      <c r="I169" s="29" t="n">
        <f aca="false">TRUNC(H169*F169,2)</f>
        <v>39.36</v>
      </c>
    </row>
    <row r="170" s="30" customFormat="true" ht="33.75" hidden="false" customHeight="false" outlineLevel="0" collapsed="false">
      <c r="A170" s="25" t="s">
        <v>475</v>
      </c>
      <c r="B170" s="26" t="s">
        <v>476</v>
      </c>
      <c r="C170" s="26" t="s">
        <v>37</v>
      </c>
      <c r="D170" s="27" t="s">
        <v>477</v>
      </c>
      <c r="E170" s="26" t="s">
        <v>33</v>
      </c>
      <c r="F170" s="28" t="n">
        <v>3</v>
      </c>
      <c r="G170" s="29" t="n">
        <v>13.66</v>
      </c>
      <c r="H170" s="29" t="n">
        <f aca="false">TRUNC(G170+G170*$F$2,2)</f>
        <v>17.59</v>
      </c>
      <c r="I170" s="29" t="n">
        <f aca="false">TRUNC(H170*F170,2)</f>
        <v>52.77</v>
      </c>
    </row>
    <row r="171" s="30" customFormat="true" ht="33.75" hidden="false" customHeight="false" outlineLevel="0" collapsed="false">
      <c r="A171" s="25" t="s">
        <v>478</v>
      </c>
      <c r="B171" s="26" t="s">
        <v>479</v>
      </c>
      <c r="C171" s="26" t="s">
        <v>37</v>
      </c>
      <c r="D171" s="27" t="s">
        <v>480</v>
      </c>
      <c r="E171" s="26" t="s">
        <v>33</v>
      </c>
      <c r="F171" s="28" t="n">
        <v>10</v>
      </c>
      <c r="G171" s="29" t="n">
        <v>12.77</v>
      </c>
      <c r="H171" s="29" t="n">
        <f aca="false">TRUNC(G171+G171*$F$2,2)</f>
        <v>16.45</v>
      </c>
      <c r="I171" s="29" t="n">
        <f aca="false">TRUNC(H171*F171,2)</f>
        <v>164.5</v>
      </c>
    </row>
    <row r="172" s="30" customFormat="true" ht="33.75" hidden="false" customHeight="false" outlineLevel="0" collapsed="false">
      <c r="A172" s="25" t="s">
        <v>481</v>
      </c>
      <c r="B172" s="26" t="s">
        <v>482</v>
      </c>
      <c r="C172" s="26" t="s">
        <v>37</v>
      </c>
      <c r="D172" s="27" t="s">
        <v>483</v>
      </c>
      <c r="E172" s="26" t="s">
        <v>33</v>
      </c>
      <c r="F172" s="28" t="n">
        <v>17</v>
      </c>
      <c r="G172" s="29" t="n">
        <v>6.1</v>
      </c>
      <c r="H172" s="29" t="n">
        <f aca="false">TRUNC(G172+G172*$F$2,2)</f>
        <v>7.85</v>
      </c>
      <c r="I172" s="29" t="n">
        <f aca="false">TRUNC(H172*F172,2)</f>
        <v>133.45</v>
      </c>
    </row>
    <row r="173" s="30" customFormat="true" ht="33.75" hidden="false" customHeight="false" outlineLevel="0" collapsed="false">
      <c r="A173" s="25" t="s">
        <v>484</v>
      </c>
      <c r="B173" s="26" t="s">
        <v>485</v>
      </c>
      <c r="C173" s="26" t="s">
        <v>37</v>
      </c>
      <c r="D173" s="27" t="s">
        <v>486</v>
      </c>
      <c r="E173" s="26" t="s">
        <v>33</v>
      </c>
      <c r="F173" s="28" t="n">
        <v>2</v>
      </c>
      <c r="G173" s="29" t="n">
        <v>10.18</v>
      </c>
      <c r="H173" s="29" t="n">
        <f aca="false">TRUNC(G173+G173*$F$2,2)</f>
        <v>13.11</v>
      </c>
      <c r="I173" s="29" t="n">
        <f aca="false">TRUNC(H173*F173,2)</f>
        <v>26.22</v>
      </c>
    </row>
    <row r="174" s="30" customFormat="true" ht="22.5" hidden="false" customHeight="false" outlineLevel="0" collapsed="false">
      <c r="A174" s="25" t="s">
        <v>487</v>
      </c>
      <c r="B174" s="26" t="s">
        <v>488</v>
      </c>
      <c r="C174" s="26" t="s">
        <v>25</v>
      </c>
      <c r="D174" s="27" t="s">
        <v>489</v>
      </c>
      <c r="E174" s="26" t="s">
        <v>33</v>
      </c>
      <c r="F174" s="28" t="n">
        <v>2</v>
      </c>
      <c r="G174" s="29" t="n">
        <v>7.34</v>
      </c>
      <c r="H174" s="29" t="n">
        <f aca="false">TRUNC(G174+G174*$F$2,2)</f>
        <v>9.45</v>
      </c>
      <c r="I174" s="29" t="n">
        <f aca="false">TRUNC(H174*F174,2)</f>
        <v>18.9</v>
      </c>
    </row>
    <row r="175" s="30" customFormat="true" ht="22.5" hidden="false" customHeight="false" outlineLevel="0" collapsed="false">
      <c r="A175" s="25" t="s">
        <v>490</v>
      </c>
      <c r="B175" s="26" t="s">
        <v>491</v>
      </c>
      <c r="C175" s="26" t="s">
        <v>37</v>
      </c>
      <c r="D175" s="27" t="s">
        <v>492</v>
      </c>
      <c r="E175" s="26" t="s">
        <v>100</v>
      </c>
      <c r="F175" s="28" t="n">
        <v>43</v>
      </c>
      <c r="G175" s="29" t="n">
        <v>34.35</v>
      </c>
      <c r="H175" s="29" t="n">
        <f aca="false">TRUNC(G175+G175*$F$2,2)</f>
        <v>44.24</v>
      </c>
      <c r="I175" s="29" t="n">
        <f aca="false">TRUNC(H175*F175,2)</f>
        <v>1902.32</v>
      </c>
    </row>
    <row r="176" s="30" customFormat="true" ht="22.5" hidden="false" customHeight="false" outlineLevel="0" collapsed="false">
      <c r="A176" s="25" t="s">
        <v>493</v>
      </c>
      <c r="B176" s="26" t="s">
        <v>494</v>
      </c>
      <c r="C176" s="26" t="s">
        <v>37</v>
      </c>
      <c r="D176" s="27" t="s">
        <v>495</v>
      </c>
      <c r="E176" s="26" t="s">
        <v>100</v>
      </c>
      <c r="F176" s="28" t="n">
        <v>110</v>
      </c>
      <c r="G176" s="29" t="n">
        <v>36.83</v>
      </c>
      <c r="H176" s="29" t="n">
        <f aca="false">TRUNC(G176+G176*$F$2,2)</f>
        <v>47.44</v>
      </c>
      <c r="I176" s="29" t="n">
        <f aca="false">TRUNC(H176*F176,2)</f>
        <v>5218.4</v>
      </c>
    </row>
    <row r="177" s="30" customFormat="true" ht="22.5" hidden="false" customHeight="false" outlineLevel="0" collapsed="false">
      <c r="A177" s="25" t="s">
        <v>496</v>
      </c>
      <c r="B177" s="26" t="s">
        <v>497</v>
      </c>
      <c r="C177" s="26" t="s">
        <v>37</v>
      </c>
      <c r="D177" s="27" t="s">
        <v>498</v>
      </c>
      <c r="E177" s="26" t="s">
        <v>100</v>
      </c>
      <c r="F177" s="28" t="n">
        <v>3</v>
      </c>
      <c r="G177" s="29" t="n">
        <v>28.51</v>
      </c>
      <c r="H177" s="29" t="n">
        <f aca="false">TRUNC(G177+G177*$F$2,2)</f>
        <v>36.72</v>
      </c>
      <c r="I177" s="29" t="n">
        <f aca="false">TRUNC(H177*F177,2)</f>
        <v>110.16</v>
      </c>
    </row>
    <row r="178" s="30" customFormat="true" ht="22.5" hidden="false" customHeight="false" outlineLevel="0" collapsed="false">
      <c r="A178" s="25" t="s">
        <v>499</v>
      </c>
      <c r="B178" s="26" t="s">
        <v>500</v>
      </c>
      <c r="C178" s="26" t="s">
        <v>37</v>
      </c>
      <c r="D178" s="27" t="s">
        <v>501</v>
      </c>
      <c r="E178" s="26" t="s">
        <v>100</v>
      </c>
      <c r="F178" s="28" t="n">
        <v>47</v>
      </c>
      <c r="G178" s="29" t="n">
        <v>19.06</v>
      </c>
      <c r="H178" s="29" t="n">
        <f aca="false">TRUNC(G178+G178*$F$2,2)</f>
        <v>24.55</v>
      </c>
      <c r="I178" s="29" t="n">
        <f aca="false">TRUNC(H178*F178,2)</f>
        <v>1153.85</v>
      </c>
    </row>
    <row r="179" s="30" customFormat="true" ht="22.5" hidden="false" customHeight="false" outlineLevel="0" collapsed="false">
      <c r="A179" s="25" t="s">
        <v>502</v>
      </c>
      <c r="B179" s="26" t="s">
        <v>503</v>
      </c>
      <c r="C179" s="26" t="s">
        <v>37</v>
      </c>
      <c r="D179" s="27" t="s">
        <v>504</v>
      </c>
      <c r="E179" s="26" t="s">
        <v>100</v>
      </c>
      <c r="F179" s="28" t="n">
        <v>9</v>
      </c>
      <c r="G179" s="29" t="n">
        <v>12.93</v>
      </c>
      <c r="H179" s="29" t="n">
        <f aca="false">TRUNC(G179+G179*$F$2,2)</f>
        <v>16.65</v>
      </c>
      <c r="I179" s="29" t="n">
        <f aca="false">TRUNC(H179*F179,2)</f>
        <v>149.85</v>
      </c>
    </row>
    <row r="180" s="30" customFormat="true" ht="33.75" hidden="false" customHeight="false" outlineLevel="0" collapsed="false">
      <c r="A180" s="25" t="s">
        <v>505</v>
      </c>
      <c r="B180" s="26" t="s">
        <v>506</v>
      </c>
      <c r="C180" s="26" t="s">
        <v>37</v>
      </c>
      <c r="D180" s="27" t="s">
        <v>507</v>
      </c>
      <c r="E180" s="26" t="s">
        <v>33</v>
      </c>
      <c r="F180" s="28" t="n">
        <v>5</v>
      </c>
      <c r="G180" s="29" t="n">
        <v>12.88</v>
      </c>
      <c r="H180" s="29" t="n">
        <f aca="false">TRUNC(G180+G180*$F$2,2)</f>
        <v>16.59</v>
      </c>
      <c r="I180" s="29" t="n">
        <f aca="false">TRUNC(H180*F180,2)</f>
        <v>82.95</v>
      </c>
    </row>
    <row r="181" s="30" customFormat="true" ht="22.5" hidden="false" customHeight="false" outlineLevel="0" collapsed="false">
      <c r="A181" s="25" t="s">
        <v>508</v>
      </c>
      <c r="B181" s="26" t="n">
        <v>83624</v>
      </c>
      <c r="C181" s="26" t="s">
        <v>37</v>
      </c>
      <c r="D181" s="27" t="s">
        <v>509</v>
      </c>
      <c r="E181" s="26" t="s">
        <v>100</v>
      </c>
      <c r="F181" s="28" t="n">
        <v>1.8</v>
      </c>
      <c r="G181" s="29" t="n">
        <v>173.16</v>
      </c>
      <c r="H181" s="29" t="n">
        <f aca="false">TRUNC(G181+G181*$F$2,2)</f>
        <v>223.06</v>
      </c>
      <c r="I181" s="29" t="n">
        <f aca="false">TRUNC(H181*F181,2)</f>
        <v>401.5</v>
      </c>
    </row>
    <row r="182" s="24" customFormat="true" ht="11.25" hidden="false" customHeight="false" outlineLevel="0" collapsed="false">
      <c r="A182" s="19" t="n">
        <v>19</v>
      </c>
      <c r="B182" s="20"/>
      <c r="C182" s="20"/>
      <c r="D182" s="21" t="s">
        <v>510</v>
      </c>
      <c r="E182" s="21"/>
      <c r="F182" s="22"/>
      <c r="G182" s="23"/>
      <c r="H182" s="31"/>
      <c r="I182" s="23" t="n">
        <f aca="false">I183+I235</f>
        <v>111467.18</v>
      </c>
      <c r="K182" s="30"/>
    </row>
    <row r="183" s="38" customFormat="true" ht="11.25" hidden="false" customHeight="false" outlineLevel="0" collapsed="false">
      <c r="A183" s="32" t="s">
        <v>511</v>
      </c>
      <c r="B183" s="33"/>
      <c r="C183" s="33"/>
      <c r="D183" s="34" t="s">
        <v>512</v>
      </c>
      <c r="E183" s="34"/>
      <c r="F183" s="35"/>
      <c r="G183" s="36"/>
      <c r="H183" s="37"/>
      <c r="I183" s="36" t="n">
        <f aca="false">SUM(I184:I234)</f>
        <v>80637.65</v>
      </c>
      <c r="K183" s="30"/>
    </row>
    <row r="184" s="30" customFormat="true" ht="22.5" hidden="false" customHeight="false" outlineLevel="0" collapsed="false">
      <c r="A184" s="25" t="s">
        <v>513</v>
      </c>
      <c r="B184" s="26" t="s">
        <v>514</v>
      </c>
      <c r="C184" s="26" t="s">
        <v>37</v>
      </c>
      <c r="D184" s="27" t="s">
        <v>515</v>
      </c>
      <c r="E184" s="26" t="s">
        <v>33</v>
      </c>
      <c r="F184" s="28" t="n">
        <v>7</v>
      </c>
      <c r="G184" s="29" t="n">
        <v>9.94</v>
      </c>
      <c r="H184" s="29" t="n">
        <f aca="false">TRUNC(G184+G184*$F$2,2)</f>
        <v>12.8</v>
      </c>
      <c r="I184" s="29" t="n">
        <f aca="false">TRUNC(H184*F184,2)</f>
        <v>89.6</v>
      </c>
    </row>
    <row r="185" s="30" customFormat="true" ht="22.5" hidden="false" customHeight="false" outlineLevel="0" collapsed="false">
      <c r="A185" s="25" t="s">
        <v>516</v>
      </c>
      <c r="B185" s="26" t="s">
        <v>517</v>
      </c>
      <c r="C185" s="26" t="s">
        <v>37</v>
      </c>
      <c r="D185" s="27" t="s">
        <v>518</v>
      </c>
      <c r="E185" s="26" t="s">
        <v>33</v>
      </c>
      <c r="F185" s="28" t="n">
        <v>117</v>
      </c>
      <c r="G185" s="29" t="n">
        <v>6.67</v>
      </c>
      <c r="H185" s="29" t="n">
        <f aca="false">TRUNC(G185+G185*$F$2,2)</f>
        <v>8.59</v>
      </c>
      <c r="I185" s="29" t="n">
        <f aca="false">TRUNC(H185*F185,2)</f>
        <v>1005.03</v>
      </c>
    </row>
    <row r="186" s="30" customFormat="true" ht="22.5" hidden="false" customHeight="false" outlineLevel="0" collapsed="false">
      <c r="A186" s="25" t="s">
        <v>519</v>
      </c>
      <c r="B186" s="26" t="s">
        <v>520</v>
      </c>
      <c r="C186" s="26" t="s">
        <v>37</v>
      </c>
      <c r="D186" s="27" t="s">
        <v>521</v>
      </c>
      <c r="E186" s="26" t="s">
        <v>33</v>
      </c>
      <c r="F186" s="28" t="n">
        <v>2</v>
      </c>
      <c r="G186" s="29" t="n">
        <v>12.85</v>
      </c>
      <c r="H186" s="29" t="n">
        <f aca="false">TRUNC(G186+G186*$F$2,2)</f>
        <v>16.55</v>
      </c>
      <c r="I186" s="29" t="n">
        <f aca="false">TRUNC(H186*F186,2)</f>
        <v>33.1</v>
      </c>
    </row>
    <row r="187" s="30" customFormat="true" ht="22.5" hidden="false" customHeight="false" outlineLevel="0" collapsed="false">
      <c r="A187" s="25" t="s">
        <v>522</v>
      </c>
      <c r="B187" s="26" t="s">
        <v>523</v>
      </c>
      <c r="C187" s="26" t="s">
        <v>37</v>
      </c>
      <c r="D187" s="27" t="s">
        <v>524</v>
      </c>
      <c r="E187" s="26" t="s">
        <v>33</v>
      </c>
      <c r="F187" s="28" t="n">
        <v>7</v>
      </c>
      <c r="G187" s="29" t="n">
        <v>19.15</v>
      </c>
      <c r="H187" s="29" t="n">
        <f aca="false">TRUNC(G187+G187*$F$2,2)</f>
        <v>24.66</v>
      </c>
      <c r="I187" s="29" t="n">
        <f aca="false">TRUNC(H187*F187,2)</f>
        <v>172.62</v>
      </c>
    </row>
    <row r="188" s="30" customFormat="true" ht="22.5" hidden="false" customHeight="false" outlineLevel="0" collapsed="false">
      <c r="A188" s="25" t="s">
        <v>525</v>
      </c>
      <c r="B188" s="26" t="s">
        <v>526</v>
      </c>
      <c r="C188" s="26" t="s">
        <v>37</v>
      </c>
      <c r="D188" s="27" t="s">
        <v>527</v>
      </c>
      <c r="E188" s="26" t="s">
        <v>33</v>
      </c>
      <c r="F188" s="28" t="n">
        <v>8</v>
      </c>
      <c r="G188" s="29" t="n">
        <v>26.43</v>
      </c>
      <c r="H188" s="29" t="n">
        <f aca="false">TRUNC(G188+G188*$F$2,2)</f>
        <v>34.04</v>
      </c>
      <c r="I188" s="29" t="n">
        <f aca="false">TRUNC(H188*F188,2)</f>
        <v>272.32</v>
      </c>
    </row>
    <row r="189" s="30" customFormat="true" ht="22.5" hidden="false" customHeight="false" outlineLevel="0" collapsed="false">
      <c r="A189" s="25" t="s">
        <v>528</v>
      </c>
      <c r="B189" s="26" t="s">
        <v>529</v>
      </c>
      <c r="C189" s="26" t="s">
        <v>37</v>
      </c>
      <c r="D189" s="27" t="s">
        <v>530</v>
      </c>
      <c r="E189" s="26" t="s">
        <v>33</v>
      </c>
      <c r="F189" s="28" t="n">
        <v>1</v>
      </c>
      <c r="G189" s="29" t="n">
        <v>25.17</v>
      </c>
      <c r="H189" s="29" t="n">
        <f aca="false">TRUNC(G189+G189*$F$2,2)</f>
        <v>32.42</v>
      </c>
      <c r="I189" s="29" t="n">
        <f aca="false">TRUNC(H189*F189,2)</f>
        <v>32.42</v>
      </c>
    </row>
    <row r="190" s="30" customFormat="true" ht="22.5" hidden="false" customHeight="false" outlineLevel="0" collapsed="false">
      <c r="A190" s="25" t="s">
        <v>531</v>
      </c>
      <c r="B190" s="26" t="s">
        <v>532</v>
      </c>
      <c r="C190" s="26" t="s">
        <v>37</v>
      </c>
      <c r="D190" s="27" t="s">
        <v>533</v>
      </c>
      <c r="E190" s="26" t="s">
        <v>33</v>
      </c>
      <c r="F190" s="28" t="n">
        <v>57</v>
      </c>
      <c r="G190" s="29" t="n">
        <v>16.81</v>
      </c>
      <c r="H190" s="29" t="n">
        <f aca="false">TRUNC(G190+G190*$F$2,2)</f>
        <v>21.65</v>
      </c>
      <c r="I190" s="29" t="n">
        <f aca="false">TRUNC(H190*F190,2)</f>
        <v>1234.05</v>
      </c>
    </row>
    <row r="191" s="30" customFormat="true" ht="22.5" hidden="false" customHeight="false" outlineLevel="0" collapsed="false">
      <c r="A191" s="25" t="s">
        <v>534</v>
      </c>
      <c r="B191" s="26" t="s">
        <v>535</v>
      </c>
      <c r="C191" s="26" t="s">
        <v>37</v>
      </c>
      <c r="D191" s="27" t="s">
        <v>536</v>
      </c>
      <c r="E191" s="26" t="s">
        <v>33</v>
      </c>
      <c r="F191" s="28" t="n">
        <v>16</v>
      </c>
      <c r="G191" s="29" t="n">
        <v>8.65</v>
      </c>
      <c r="H191" s="29" t="n">
        <f aca="false">TRUNC(G191+G191*$F$2,2)</f>
        <v>11.14</v>
      </c>
      <c r="I191" s="29" t="n">
        <f aca="false">TRUNC(H191*F191,2)</f>
        <v>178.24</v>
      </c>
    </row>
    <row r="192" s="30" customFormat="true" ht="22.5" hidden="false" customHeight="false" outlineLevel="0" collapsed="false">
      <c r="A192" s="25" t="s">
        <v>537</v>
      </c>
      <c r="B192" s="26" t="s">
        <v>538</v>
      </c>
      <c r="C192" s="26" t="s">
        <v>37</v>
      </c>
      <c r="D192" s="27" t="s">
        <v>539</v>
      </c>
      <c r="E192" s="26" t="s">
        <v>33</v>
      </c>
      <c r="F192" s="28" t="n">
        <v>2</v>
      </c>
      <c r="G192" s="29" t="n">
        <v>9.38</v>
      </c>
      <c r="H192" s="29" t="n">
        <f aca="false">TRUNC(G192+G192*$F$2,2)</f>
        <v>12.08</v>
      </c>
      <c r="I192" s="29" t="n">
        <f aca="false">TRUNC(H192*F192,2)</f>
        <v>24.16</v>
      </c>
    </row>
    <row r="193" s="30" customFormat="true" ht="22.5" hidden="false" customHeight="false" outlineLevel="0" collapsed="false">
      <c r="A193" s="25" t="s">
        <v>540</v>
      </c>
      <c r="B193" s="26" t="s">
        <v>541</v>
      </c>
      <c r="C193" s="26" t="s">
        <v>37</v>
      </c>
      <c r="D193" s="27" t="s">
        <v>542</v>
      </c>
      <c r="E193" s="26" t="s">
        <v>33</v>
      </c>
      <c r="F193" s="28" t="n">
        <v>7</v>
      </c>
      <c r="G193" s="29" t="n">
        <v>9.38</v>
      </c>
      <c r="H193" s="29" t="n">
        <f aca="false">TRUNC(G193+G193*$F$2,2)</f>
        <v>12.08</v>
      </c>
      <c r="I193" s="29" t="n">
        <f aca="false">TRUNC(H193*F193,2)</f>
        <v>84.56</v>
      </c>
    </row>
    <row r="194" s="30" customFormat="true" ht="22.5" hidden="false" customHeight="false" outlineLevel="0" collapsed="false">
      <c r="A194" s="25" t="s">
        <v>543</v>
      </c>
      <c r="B194" s="26" t="s">
        <v>544</v>
      </c>
      <c r="C194" s="26" t="s">
        <v>37</v>
      </c>
      <c r="D194" s="27" t="s">
        <v>545</v>
      </c>
      <c r="E194" s="26" t="s">
        <v>33</v>
      </c>
      <c r="F194" s="28" t="n">
        <v>1</v>
      </c>
      <c r="G194" s="29" t="n">
        <v>14.98</v>
      </c>
      <c r="H194" s="29" t="n">
        <f aca="false">TRUNC(G194+G194*$F$2,2)</f>
        <v>19.29</v>
      </c>
      <c r="I194" s="29" t="n">
        <f aca="false">TRUNC(H194*F194,2)</f>
        <v>19.29</v>
      </c>
    </row>
    <row r="195" s="30" customFormat="true" ht="22.5" hidden="false" customHeight="false" outlineLevel="0" collapsed="false">
      <c r="A195" s="25" t="s">
        <v>546</v>
      </c>
      <c r="B195" s="26" t="s">
        <v>547</v>
      </c>
      <c r="C195" s="26" t="s">
        <v>37</v>
      </c>
      <c r="D195" s="27" t="s">
        <v>548</v>
      </c>
      <c r="E195" s="26" t="s">
        <v>33</v>
      </c>
      <c r="F195" s="28" t="n">
        <v>7</v>
      </c>
      <c r="G195" s="29" t="n">
        <v>43.43</v>
      </c>
      <c r="H195" s="29" t="n">
        <f aca="false">TRUNC(G195+G195*$F$2,2)</f>
        <v>55.94</v>
      </c>
      <c r="I195" s="29" t="n">
        <f aca="false">TRUNC(H195*F195,2)</f>
        <v>391.58</v>
      </c>
    </row>
    <row r="196" s="30" customFormat="true" ht="22.5" hidden="false" customHeight="false" outlineLevel="0" collapsed="false">
      <c r="A196" s="25" t="s">
        <v>549</v>
      </c>
      <c r="B196" s="26" t="s">
        <v>550</v>
      </c>
      <c r="C196" s="26" t="s">
        <v>37</v>
      </c>
      <c r="D196" s="27" t="s">
        <v>551</v>
      </c>
      <c r="E196" s="26" t="s">
        <v>33</v>
      </c>
      <c r="F196" s="28" t="n">
        <v>3</v>
      </c>
      <c r="G196" s="29" t="n">
        <v>45.26</v>
      </c>
      <c r="H196" s="29" t="n">
        <f aca="false">TRUNC(G196+G196*$F$2,2)</f>
        <v>58.3</v>
      </c>
      <c r="I196" s="29" t="n">
        <f aca="false">TRUNC(H196*F196,2)</f>
        <v>174.9</v>
      </c>
    </row>
    <row r="197" s="30" customFormat="true" ht="22.5" hidden="false" customHeight="false" outlineLevel="0" collapsed="false">
      <c r="A197" s="25" t="s">
        <v>552</v>
      </c>
      <c r="B197" s="26" t="s">
        <v>553</v>
      </c>
      <c r="C197" s="26" t="s">
        <v>37</v>
      </c>
      <c r="D197" s="27" t="s">
        <v>554</v>
      </c>
      <c r="E197" s="26" t="s">
        <v>33</v>
      </c>
      <c r="F197" s="28" t="n">
        <v>8</v>
      </c>
      <c r="G197" s="29" t="n">
        <v>41.92</v>
      </c>
      <c r="H197" s="29" t="n">
        <f aca="false">TRUNC(G197+G197*$F$2,2)</f>
        <v>54</v>
      </c>
      <c r="I197" s="29" t="n">
        <f aca="false">TRUNC(H197*F197,2)</f>
        <v>432</v>
      </c>
    </row>
    <row r="198" s="30" customFormat="true" ht="22.5" hidden="false" customHeight="false" outlineLevel="0" collapsed="false">
      <c r="A198" s="25" t="s">
        <v>555</v>
      </c>
      <c r="B198" s="26" t="s">
        <v>556</v>
      </c>
      <c r="C198" s="26" t="s">
        <v>37</v>
      </c>
      <c r="D198" s="27" t="s">
        <v>557</v>
      </c>
      <c r="E198" s="26" t="s">
        <v>33</v>
      </c>
      <c r="F198" s="28" t="n">
        <v>2</v>
      </c>
      <c r="G198" s="29" t="n">
        <v>415.43</v>
      </c>
      <c r="H198" s="29" t="n">
        <f aca="false">TRUNC(G198+G198*$F$2,2)</f>
        <v>535.15</v>
      </c>
      <c r="I198" s="29" t="n">
        <f aca="false">TRUNC(H198*F198,2)</f>
        <v>1070.3</v>
      </c>
    </row>
    <row r="199" s="30" customFormat="true" ht="22.5" hidden="false" customHeight="false" outlineLevel="0" collapsed="false">
      <c r="A199" s="25" t="s">
        <v>558</v>
      </c>
      <c r="B199" s="26" t="s">
        <v>559</v>
      </c>
      <c r="C199" s="26" t="s">
        <v>25</v>
      </c>
      <c r="D199" s="27" t="s">
        <v>560</v>
      </c>
      <c r="E199" s="26" t="s">
        <v>33</v>
      </c>
      <c r="F199" s="28" t="n">
        <v>4</v>
      </c>
      <c r="G199" s="29" t="n">
        <v>74.01</v>
      </c>
      <c r="H199" s="29" t="n">
        <f aca="false">TRUNC(G199+G199*$F$2,2)</f>
        <v>95.33</v>
      </c>
      <c r="I199" s="29" t="n">
        <f aca="false">TRUNC(H199*F199,2)</f>
        <v>381.32</v>
      </c>
    </row>
    <row r="200" s="30" customFormat="true" ht="22.5" hidden="false" customHeight="false" outlineLevel="0" collapsed="false">
      <c r="A200" s="25" t="s">
        <v>561</v>
      </c>
      <c r="B200" s="26" t="s">
        <v>562</v>
      </c>
      <c r="C200" s="26" t="s">
        <v>37</v>
      </c>
      <c r="D200" s="27" t="s">
        <v>563</v>
      </c>
      <c r="E200" s="26" t="s">
        <v>100</v>
      </c>
      <c r="F200" s="28" t="n">
        <v>251</v>
      </c>
      <c r="G200" s="29" t="n">
        <v>5.46</v>
      </c>
      <c r="H200" s="29" t="n">
        <f aca="false">TRUNC(G200+G200*$F$2,2)</f>
        <v>7.03</v>
      </c>
      <c r="I200" s="29" t="n">
        <f aca="false">TRUNC(H200*F200,2)</f>
        <v>1764.53</v>
      </c>
    </row>
    <row r="201" s="30" customFormat="true" ht="22.5" hidden="false" customHeight="false" outlineLevel="0" collapsed="false">
      <c r="A201" s="25" t="s">
        <v>564</v>
      </c>
      <c r="B201" s="26" t="s">
        <v>565</v>
      </c>
      <c r="C201" s="26" t="s">
        <v>37</v>
      </c>
      <c r="D201" s="27" t="s">
        <v>566</v>
      </c>
      <c r="E201" s="26" t="s">
        <v>100</v>
      </c>
      <c r="F201" s="28" t="n">
        <v>376</v>
      </c>
      <c r="G201" s="29" t="n">
        <v>5.69</v>
      </c>
      <c r="H201" s="29" t="n">
        <f aca="false">TRUNC(G201+G201*$F$2,2)</f>
        <v>7.32</v>
      </c>
      <c r="I201" s="29" t="n">
        <f aca="false">TRUNC(H201*F201,2)</f>
        <v>2752.32</v>
      </c>
    </row>
    <row r="202" s="30" customFormat="true" ht="22.5" hidden="false" customHeight="false" outlineLevel="0" collapsed="false">
      <c r="A202" s="25" t="s">
        <v>567</v>
      </c>
      <c r="B202" s="26" t="s">
        <v>568</v>
      </c>
      <c r="C202" s="26" t="s">
        <v>37</v>
      </c>
      <c r="D202" s="27" t="s">
        <v>569</v>
      </c>
      <c r="E202" s="26" t="s">
        <v>100</v>
      </c>
      <c r="F202" s="28" t="n">
        <v>32</v>
      </c>
      <c r="G202" s="29" t="n">
        <v>3.96</v>
      </c>
      <c r="H202" s="29" t="n">
        <f aca="false">TRUNC(G202+G202*$F$2,2)</f>
        <v>5.1</v>
      </c>
      <c r="I202" s="29" t="n">
        <f aca="false">TRUNC(H202*F202,2)</f>
        <v>163.2</v>
      </c>
    </row>
    <row r="203" s="30" customFormat="true" ht="22.5" hidden="false" customHeight="false" outlineLevel="0" collapsed="false">
      <c r="A203" s="25" t="s">
        <v>570</v>
      </c>
      <c r="B203" s="26" t="s">
        <v>571</v>
      </c>
      <c r="C203" s="26" t="s">
        <v>37</v>
      </c>
      <c r="D203" s="27" t="s">
        <v>572</v>
      </c>
      <c r="E203" s="26" t="s">
        <v>100</v>
      </c>
      <c r="F203" s="28" t="n">
        <v>38</v>
      </c>
      <c r="G203" s="29" t="n">
        <v>7.53</v>
      </c>
      <c r="H203" s="29" t="n">
        <f aca="false">TRUNC(G203+G203*$F$2,2)</f>
        <v>9.7</v>
      </c>
      <c r="I203" s="29" t="n">
        <f aca="false">TRUNC(H203*F203,2)</f>
        <v>368.6</v>
      </c>
    </row>
    <row r="204" s="30" customFormat="true" ht="22.5" hidden="false" customHeight="false" outlineLevel="0" collapsed="false">
      <c r="A204" s="25" t="s">
        <v>573</v>
      </c>
      <c r="B204" s="26" t="s">
        <v>574</v>
      </c>
      <c r="C204" s="26" t="s">
        <v>37</v>
      </c>
      <c r="D204" s="27" t="s">
        <v>575</v>
      </c>
      <c r="E204" s="26" t="s">
        <v>100</v>
      </c>
      <c r="F204" s="28" t="n">
        <v>5</v>
      </c>
      <c r="G204" s="29" t="n">
        <v>6.96</v>
      </c>
      <c r="H204" s="29" t="n">
        <f aca="false">TRUNC(G204+G204*$F$2,2)</f>
        <v>8.96</v>
      </c>
      <c r="I204" s="29" t="n">
        <f aca="false">TRUNC(H204*F204,2)</f>
        <v>44.8</v>
      </c>
    </row>
    <row r="205" s="30" customFormat="true" ht="22.5" hidden="false" customHeight="false" outlineLevel="0" collapsed="false">
      <c r="A205" s="25" t="s">
        <v>576</v>
      </c>
      <c r="B205" s="26" t="s">
        <v>577</v>
      </c>
      <c r="C205" s="26" t="s">
        <v>37</v>
      </c>
      <c r="D205" s="27" t="s">
        <v>578</v>
      </c>
      <c r="E205" s="26" t="s">
        <v>100</v>
      </c>
      <c r="F205" s="28" t="n">
        <v>2</v>
      </c>
      <c r="G205" s="29" t="n">
        <v>7.13</v>
      </c>
      <c r="H205" s="29" t="n">
        <f aca="false">TRUNC(G205+G205*$F$2,2)</f>
        <v>9.18</v>
      </c>
      <c r="I205" s="29" t="n">
        <f aca="false">TRUNC(H205*F205,2)</f>
        <v>18.36</v>
      </c>
    </row>
    <row r="206" s="30" customFormat="true" ht="33.75" hidden="false" customHeight="false" outlineLevel="0" collapsed="false">
      <c r="A206" s="25" t="s">
        <v>579</v>
      </c>
      <c r="B206" s="26" t="s">
        <v>580</v>
      </c>
      <c r="C206" s="26" t="s">
        <v>25</v>
      </c>
      <c r="D206" s="27" t="s">
        <v>581</v>
      </c>
      <c r="E206" s="26" t="s">
        <v>33</v>
      </c>
      <c r="F206" s="28" t="n">
        <v>123</v>
      </c>
      <c r="G206" s="29" t="n">
        <v>122.03</v>
      </c>
      <c r="H206" s="29" t="n">
        <f aca="false">TRUNC(G206+G206*$F$2,2)</f>
        <v>157.19</v>
      </c>
      <c r="I206" s="29" t="n">
        <f aca="false">TRUNC(H206*F206,2)</f>
        <v>19334.37</v>
      </c>
    </row>
    <row r="207" s="30" customFormat="true" ht="22.5" hidden="false" customHeight="false" outlineLevel="0" collapsed="false">
      <c r="A207" s="25" t="s">
        <v>582</v>
      </c>
      <c r="B207" s="26" t="s">
        <v>583</v>
      </c>
      <c r="C207" s="26" t="s">
        <v>37</v>
      </c>
      <c r="D207" s="27" t="s">
        <v>584</v>
      </c>
      <c r="E207" s="26" t="s">
        <v>33</v>
      </c>
      <c r="F207" s="28" t="n">
        <v>126</v>
      </c>
      <c r="G207" s="29" t="n">
        <v>7.54</v>
      </c>
      <c r="H207" s="29" t="n">
        <f aca="false">TRUNC(G207+G207*$F$2,2)</f>
        <v>9.71</v>
      </c>
      <c r="I207" s="29" t="n">
        <f aca="false">TRUNC(H207*F207,2)</f>
        <v>1223.46</v>
      </c>
    </row>
    <row r="208" s="30" customFormat="true" ht="22.5" hidden="false" customHeight="false" outlineLevel="0" collapsed="false">
      <c r="A208" s="25" t="s">
        <v>585</v>
      </c>
      <c r="B208" s="26" t="s">
        <v>586</v>
      </c>
      <c r="C208" s="26" t="s">
        <v>37</v>
      </c>
      <c r="D208" s="27" t="s">
        <v>587</v>
      </c>
      <c r="E208" s="26" t="s">
        <v>100</v>
      </c>
      <c r="F208" s="28" t="n">
        <v>2164</v>
      </c>
      <c r="G208" s="29" t="n">
        <v>2.42</v>
      </c>
      <c r="H208" s="29" t="n">
        <f aca="false">TRUNC(G208+G208*$F$2,2)</f>
        <v>3.11</v>
      </c>
      <c r="I208" s="29" t="n">
        <f aca="false">TRUNC(H208*F208,2)</f>
        <v>6730.04</v>
      </c>
    </row>
    <row r="209" s="30" customFormat="true" ht="22.5" hidden="false" customHeight="false" outlineLevel="0" collapsed="false">
      <c r="A209" s="25" t="s">
        <v>588</v>
      </c>
      <c r="B209" s="26" t="s">
        <v>589</v>
      </c>
      <c r="C209" s="26" t="s">
        <v>37</v>
      </c>
      <c r="D209" s="27" t="s">
        <v>590</v>
      </c>
      <c r="E209" s="26" t="s">
        <v>100</v>
      </c>
      <c r="F209" s="28" t="n">
        <v>585</v>
      </c>
      <c r="G209" s="29" t="n">
        <v>3.88</v>
      </c>
      <c r="H209" s="29" t="n">
        <f aca="false">TRUNC(G209+G209*$F$2,2)</f>
        <v>4.99</v>
      </c>
      <c r="I209" s="29" t="n">
        <f aca="false">TRUNC(H209*F209,2)</f>
        <v>2919.15</v>
      </c>
    </row>
    <row r="210" s="30" customFormat="true" ht="22.5" hidden="false" customHeight="false" outlineLevel="0" collapsed="false">
      <c r="A210" s="25" t="s">
        <v>591</v>
      </c>
      <c r="B210" s="26" t="s">
        <v>592</v>
      </c>
      <c r="C210" s="26" t="s">
        <v>37</v>
      </c>
      <c r="D210" s="27" t="s">
        <v>593</v>
      </c>
      <c r="E210" s="26" t="s">
        <v>100</v>
      </c>
      <c r="F210" s="28" t="n">
        <v>510</v>
      </c>
      <c r="G210" s="29" t="n">
        <v>5.28</v>
      </c>
      <c r="H210" s="29" t="n">
        <f aca="false">TRUNC(G210+G210*$F$2,2)</f>
        <v>6.8</v>
      </c>
      <c r="I210" s="29" t="n">
        <f aca="false">TRUNC(H210*F210,2)</f>
        <v>3468</v>
      </c>
    </row>
    <row r="211" s="30" customFormat="true" ht="22.5" hidden="false" customHeight="false" outlineLevel="0" collapsed="false">
      <c r="A211" s="25" t="s">
        <v>594</v>
      </c>
      <c r="B211" s="26" t="s">
        <v>595</v>
      </c>
      <c r="C211" s="26" t="s">
        <v>37</v>
      </c>
      <c r="D211" s="27" t="s">
        <v>596</v>
      </c>
      <c r="E211" s="26" t="s">
        <v>100</v>
      </c>
      <c r="F211" s="28" t="n">
        <v>1133</v>
      </c>
      <c r="G211" s="29" t="n">
        <v>8.64</v>
      </c>
      <c r="H211" s="29" t="n">
        <f aca="false">TRUNC(G211+G211*$F$2,2)</f>
        <v>11.13</v>
      </c>
      <c r="I211" s="29" t="n">
        <f aca="false">TRUNC(H211*F211,2)</f>
        <v>12610.29</v>
      </c>
    </row>
    <row r="212" s="30" customFormat="true" ht="22.5" hidden="false" customHeight="false" outlineLevel="0" collapsed="false">
      <c r="A212" s="25" t="s">
        <v>597</v>
      </c>
      <c r="B212" s="26" t="s">
        <v>598</v>
      </c>
      <c r="C212" s="26" t="s">
        <v>37</v>
      </c>
      <c r="D212" s="27" t="s">
        <v>599</v>
      </c>
      <c r="E212" s="26" t="s">
        <v>33</v>
      </c>
      <c r="F212" s="28" t="n">
        <v>2</v>
      </c>
      <c r="G212" s="29" t="n">
        <v>26.53</v>
      </c>
      <c r="H212" s="29" t="n">
        <f aca="false">TRUNC(G212+G212*$F$2,2)</f>
        <v>34.17</v>
      </c>
      <c r="I212" s="29" t="n">
        <f aca="false">TRUNC(H212*F212,2)</f>
        <v>68.34</v>
      </c>
    </row>
    <row r="213" s="30" customFormat="true" ht="33.75" hidden="false" customHeight="false" outlineLevel="0" collapsed="false">
      <c r="A213" s="25" t="s">
        <v>600</v>
      </c>
      <c r="B213" s="26" t="s">
        <v>601</v>
      </c>
      <c r="C213" s="26" t="s">
        <v>37</v>
      </c>
      <c r="D213" s="27" t="s">
        <v>602</v>
      </c>
      <c r="E213" s="26" t="s">
        <v>33</v>
      </c>
      <c r="F213" s="28" t="n">
        <v>13</v>
      </c>
      <c r="G213" s="29" t="n">
        <v>9.57</v>
      </c>
      <c r="H213" s="29" t="n">
        <f aca="false">TRUNC(G213+G213*$F$2,2)</f>
        <v>12.32</v>
      </c>
      <c r="I213" s="29" t="n">
        <f aca="false">TRUNC(H213*F213,2)</f>
        <v>160.16</v>
      </c>
    </row>
    <row r="214" s="30" customFormat="true" ht="22.5" hidden="false" customHeight="false" outlineLevel="0" collapsed="false">
      <c r="A214" s="25" t="s">
        <v>603</v>
      </c>
      <c r="B214" s="26" t="s">
        <v>604</v>
      </c>
      <c r="C214" s="26" t="s">
        <v>37</v>
      </c>
      <c r="D214" s="27" t="s">
        <v>605</v>
      </c>
      <c r="E214" s="26" t="s">
        <v>33</v>
      </c>
      <c r="F214" s="28" t="n">
        <v>21</v>
      </c>
      <c r="G214" s="29" t="n">
        <v>15.94</v>
      </c>
      <c r="H214" s="29" t="n">
        <f aca="false">TRUNC(G214+G214*$F$2,2)</f>
        <v>20.53</v>
      </c>
      <c r="I214" s="29" t="n">
        <f aca="false">TRUNC(H214*F214,2)</f>
        <v>431.13</v>
      </c>
    </row>
    <row r="215" s="30" customFormat="true" ht="22.5" hidden="false" customHeight="false" outlineLevel="0" collapsed="false">
      <c r="A215" s="25" t="s">
        <v>606</v>
      </c>
      <c r="B215" s="26" t="s">
        <v>607</v>
      </c>
      <c r="C215" s="26" t="s">
        <v>37</v>
      </c>
      <c r="D215" s="27" t="s">
        <v>608</v>
      </c>
      <c r="E215" s="26" t="s">
        <v>33</v>
      </c>
      <c r="F215" s="28" t="n">
        <v>1</v>
      </c>
      <c r="G215" s="29" t="n">
        <v>25.19</v>
      </c>
      <c r="H215" s="29" t="n">
        <f aca="false">TRUNC(G215+G215*$F$2,2)</f>
        <v>32.44</v>
      </c>
      <c r="I215" s="29" t="n">
        <f aca="false">TRUNC(H215*F215,2)</f>
        <v>32.44</v>
      </c>
    </row>
    <row r="216" s="30" customFormat="true" ht="22.5" hidden="false" customHeight="false" outlineLevel="0" collapsed="false">
      <c r="A216" s="25" t="s">
        <v>609</v>
      </c>
      <c r="B216" s="26" t="s">
        <v>610</v>
      </c>
      <c r="C216" s="26" t="s">
        <v>37</v>
      </c>
      <c r="D216" s="27" t="s">
        <v>611</v>
      </c>
      <c r="E216" s="26" t="s">
        <v>33</v>
      </c>
      <c r="F216" s="28" t="n">
        <v>2</v>
      </c>
      <c r="G216" s="29" t="n">
        <v>34.44</v>
      </c>
      <c r="H216" s="29" t="n">
        <f aca="false">TRUNC(G216+G216*$F$2,2)</f>
        <v>44.36</v>
      </c>
      <c r="I216" s="29" t="n">
        <f aca="false">TRUNC(H216*F216,2)</f>
        <v>88.72</v>
      </c>
    </row>
    <row r="217" s="30" customFormat="true" ht="11.25" hidden="false" customHeight="false" outlineLevel="0" collapsed="false">
      <c r="A217" s="25" t="s">
        <v>612</v>
      </c>
      <c r="B217" s="26" t="s">
        <v>613</v>
      </c>
      <c r="C217" s="26" t="s">
        <v>25</v>
      </c>
      <c r="D217" s="27" t="s">
        <v>614</v>
      </c>
      <c r="E217" s="26" t="s">
        <v>33</v>
      </c>
      <c r="F217" s="28" t="n">
        <v>5</v>
      </c>
      <c r="G217" s="29" t="n">
        <v>37.14</v>
      </c>
      <c r="H217" s="29" t="n">
        <f aca="false">TRUNC(G217+G217*$F$2,2)</f>
        <v>47.84</v>
      </c>
      <c r="I217" s="29" t="n">
        <f aca="false">TRUNC(H217*F217,2)</f>
        <v>239.2</v>
      </c>
    </row>
    <row r="218" s="30" customFormat="true" ht="11.25" hidden="false" customHeight="false" outlineLevel="0" collapsed="false">
      <c r="A218" s="25" t="s">
        <v>615</v>
      </c>
      <c r="B218" s="26" t="s">
        <v>616</v>
      </c>
      <c r="C218" s="26" t="s">
        <v>25</v>
      </c>
      <c r="D218" s="27" t="s">
        <v>617</v>
      </c>
      <c r="E218" s="26" t="s">
        <v>27</v>
      </c>
      <c r="F218" s="28" t="n">
        <v>165</v>
      </c>
      <c r="G218" s="29" t="n">
        <v>37.34</v>
      </c>
      <c r="H218" s="29" t="n">
        <f aca="false">TRUNC(G218+G218*$F$2,2)</f>
        <v>48.1</v>
      </c>
      <c r="I218" s="29" t="n">
        <f aca="false">TRUNC(H218*F218,2)</f>
        <v>7936.5</v>
      </c>
    </row>
    <row r="219" s="30" customFormat="true" ht="11.25" hidden="false" customHeight="false" outlineLevel="0" collapsed="false">
      <c r="A219" s="25" t="s">
        <v>618</v>
      </c>
      <c r="B219" s="26" t="s">
        <v>619</v>
      </c>
      <c r="C219" s="26" t="s">
        <v>25</v>
      </c>
      <c r="D219" s="27" t="s">
        <v>620</v>
      </c>
      <c r="E219" s="26" t="s">
        <v>33</v>
      </c>
      <c r="F219" s="28" t="n">
        <v>2</v>
      </c>
      <c r="G219" s="29" t="n">
        <v>45.61</v>
      </c>
      <c r="H219" s="29" t="n">
        <f aca="false">TRUNC(G219+G219*$F$2,2)</f>
        <v>58.75</v>
      </c>
      <c r="I219" s="29" t="n">
        <f aca="false">TRUNC(H219*F219,2)</f>
        <v>117.5</v>
      </c>
    </row>
    <row r="220" s="30" customFormat="true" ht="11.25" hidden="false" customHeight="false" outlineLevel="0" collapsed="false">
      <c r="A220" s="25" t="s">
        <v>621</v>
      </c>
      <c r="B220" s="26" t="s">
        <v>622</v>
      </c>
      <c r="C220" s="26" t="s">
        <v>25</v>
      </c>
      <c r="D220" s="27" t="s">
        <v>623</v>
      </c>
      <c r="E220" s="26" t="s">
        <v>33</v>
      </c>
      <c r="F220" s="28" t="n">
        <v>2</v>
      </c>
      <c r="G220" s="29" t="n">
        <v>396.33</v>
      </c>
      <c r="H220" s="29" t="n">
        <f aca="false">TRUNC(G220+G220*$F$2,2)</f>
        <v>510.55</v>
      </c>
      <c r="I220" s="29" t="n">
        <f aca="false">TRUNC(H220*F220,2)</f>
        <v>1021.1</v>
      </c>
    </row>
    <row r="221" s="30" customFormat="true" ht="22.5" hidden="false" customHeight="false" outlineLevel="0" collapsed="false">
      <c r="A221" s="25" t="s">
        <v>624</v>
      </c>
      <c r="B221" s="26" t="s">
        <v>565</v>
      </c>
      <c r="C221" s="26" t="s">
        <v>37</v>
      </c>
      <c r="D221" s="27" t="s">
        <v>566</v>
      </c>
      <c r="E221" s="26" t="s">
        <v>100</v>
      </c>
      <c r="F221" s="28" t="n">
        <v>1.5</v>
      </c>
      <c r="G221" s="29" t="n">
        <v>5.69</v>
      </c>
      <c r="H221" s="29" t="n">
        <f aca="false">TRUNC(G221+G221*$F$2,2)</f>
        <v>7.32</v>
      </c>
      <c r="I221" s="29" t="n">
        <f aca="false">TRUNC(H221*F221,2)</f>
        <v>10.98</v>
      </c>
    </row>
    <row r="222" s="30" customFormat="true" ht="22.5" hidden="false" customHeight="false" outlineLevel="0" collapsed="false">
      <c r="A222" s="25" t="s">
        <v>625</v>
      </c>
      <c r="B222" s="26" t="s">
        <v>568</v>
      </c>
      <c r="C222" s="26" t="s">
        <v>37</v>
      </c>
      <c r="D222" s="27" t="s">
        <v>569</v>
      </c>
      <c r="E222" s="26" t="s">
        <v>100</v>
      </c>
      <c r="F222" s="28" t="n">
        <v>30</v>
      </c>
      <c r="G222" s="29" t="n">
        <v>3.96</v>
      </c>
      <c r="H222" s="29" t="n">
        <f aca="false">TRUNC(G222+G222*$F$2,2)</f>
        <v>5.1</v>
      </c>
      <c r="I222" s="29" t="n">
        <f aca="false">TRUNC(H222*F222,2)</f>
        <v>153</v>
      </c>
    </row>
    <row r="223" s="30" customFormat="true" ht="22.5" hidden="false" customHeight="false" outlineLevel="0" collapsed="false">
      <c r="A223" s="25" t="s">
        <v>626</v>
      </c>
      <c r="B223" s="26" t="s">
        <v>627</v>
      </c>
      <c r="C223" s="26" t="s">
        <v>37</v>
      </c>
      <c r="D223" s="27" t="s">
        <v>628</v>
      </c>
      <c r="E223" s="26" t="s">
        <v>100</v>
      </c>
      <c r="F223" s="28" t="n">
        <v>120</v>
      </c>
      <c r="G223" s="29" t="n">
        <v>52.55</v>
      </c>
      <c r="H223" s="29" t="n">
        <f aca="false">TRUNC(G223+G223*$F$2,2)</f>
        <v>67.69</v>
      </c>
      <c r="I223" s="29" t="n">
        <f aca="false">TRUNC(H223*F223,2)</f>
        <v>8122.8</v>
      </c>
    </row>
    <row r="224" s="30" customFormat="true" ht="11.25" hidden="false" customHeight="false" outlineLevel="0" collapsed="false">
      <c r="A224" s="25" t="s">
        <v>629</v>
      </c>
      <c r="B224" s="26" t="s">
        <v>630</v>
      </c>
      <c r="C224" s="26" t="s">
        <v>37</v>
      </c>
      <c r="D224" s="27" t="s">
        <v>631</v>
      </c>
      <c r="E224" s="26" t="s">
        <v>33</v>
      </c>
      <c r="F224" s="28" t="n">
        <v>3</v>
      </c>
      <c r="G224" s="29" t="n">
        <v>58.36</v>
      </c>
      <c r="H224" s="29" t="n">
        <f aca="false">TRUNC(G224+G224*$F$2,2)</f>
        <v>75.17</v>
      </c>
      <c r="I224" s="29" t="n">
        <f aca="false">TRUNC(H224*F224,2)</f>
        <v>225.51</v>
      </c>
    </row>
    <row r="225" s="30" customFormat="true" ht="22.5" hidden="false" customHeight="false" outlineLevel="0" collapsed="false">
      <c r="A225" s="25" t="s">
        <v>632</v>
      </c>
      <c r="B225" s="26" t="s">
        <v>633</v>
      </c>
      <c r="C225" s="26" t="s">
        <v>37</v>
      </c>
      <c r="D225" s="27" t="s">
        <v>634</v>
      </c>
      <c r="E225" s="26" t="s">
        <v>100</v>
      </c>
      <c r="F225" s="28" t="n">
        <v>7</v>
      </c>
      <c r="G225" s="29" t="n">
        <v>21.01</v>
      </c>
      <c r="H225" s="29" t="n">
        <f aca="false">TRUNC(G225+G225*$F$2,2)</f>
        <v>27.06</v>
      </c>
      <c r="I225" s="29" t="n">
        <f aca="false">TRUNC(H225*F225,2)</f>
        <v>189.42</v>
      </c>
    </row>
    <row r="226" s="30" customFormat="true" ht="22.5" hidden="false" customHeight="false" outlineLevel="0" collapsed="false">
      <c r="A226" s="25" t="s">
        <v>635</v>
      </c>
      <c r="B226" s="26" t="s">
        <v>636</v>
      </c>
      <c r="C226" s="26" t="s">
        <v>37</v>
      </c>
      <c r="D226" s="27" t="s">
        <v>637</v>
      </c>
      <c r="E226" s="26" t="s">
        <v>33</v>
      </c>
      <c r="F226" s="28" t="n">
        <v>1</v>
      </c>
      <c r="G226" s="29" t="n">
        <v>633.56</v>
      </c>
      <c r="H226" s="29" t="n">
        <f aca="false">TRUNC(G226+G226*$F$2,2)</f>
        <v>816.15</v>
      </c>
      <c r="I226" s="29" t="n">
        <f aca="false">TRUNC(H226*F226,2)</f>
        <v>816.15</v>
      </c>
    </row>
    <row r="227" s="30" customFormat="true" ht="11.25" hidden="false" customHeight="false" outlineLevel="0" collapsed="false">
      <c r="A227" s="25" t="s">
        <v>638</v>
      </c>
      <c r="B227" s="26" t="s">
        <v>639</v>
      </c>
      <c r="C227" s="26" t="s">
        <v>37</v>
      </c>
      <c r="D227" s="27" t="s">
        <v>640</v>
      </c>
      <c r="E227" s="26" t="s">
        <v>33</v>
      </c>
      <c r="F227" s="28" t="n">
        <v>5</v>
      </c>
      <c r="G227" s="29" t="n">
        <v>140.74</v>
      </c>
      <c r="H227" s="29" t="n">
        <f aca="false">TRUNC(G227+G227*$F$2,2)</f>
        <v>181.3</v>
      </c>
      <c r="I227" s="29" t="n">
        <f aca="false">TRUNC(H227*F227,2)</f>
        <v>906.5</v>
      </c>
    </row>
    <row r="228" s="30" customFormat="true" ht="11.25" hidden="false" customHeight="false" outlineLevel="0" collapsed="false">
      <c r="A228" s="25" t="s">
        <v>641</v>
      </c>
      <c r="B228" s="26" t="s">
        <v>642</v>
      </c>
      <c r="C228" s="26" t="s">
        <v>25</v>
      </c>
      <c r="D228" s="27" t="s">
        <v>643</v>
      </c>
      <c r="E228" s="26" t="s">
        <v>33</v>
      </c>
      <c r="F228" s="28" t="n">
        <v>3</v>
      </c>
      <c r="G228" s="29" t="n">
        <v>24.41</v>
      </c>
      <c r="H228" s="29" t="n">
        <f aca="false">TRUNC(G228+G228*$F$2,2)</f>
        <v>31.44</v>
      </c>
      <c r="I228" s="29" t="n">
        <f aca="false">TRUNC(H228*F228,2)</f>
        <v>94.32</v>
      </c>
    </row>
    <row r="229" s="30" customFormat="true" ht="11.25" hidden="false" customHeight="false" outlineLevel="0" collapsed="false">
      <c r="A229" s="25" t="s">
        <v>644</v>
      </c>
      <c r="B229" s="26" t="s">
        <v>645</v>
      </c>
      <c r="C229" s="26" t="s">
        <v>25</v>
      </c>
      <c r="D229" s="27" t="s">
        <v>646</v>
      </c>
      <c r="E229" s="26" t="s">
        <v>33</v>
      </c>
      <c r="F229" s="28" t="n">
        <v>1</v>
      </c>
      <c r="G229" s="29" t="n">
        <v>723.15</v>
      </c>
      <c r="H229" s="29" t="n">
        <f aca="false">TRUNC(G229+G229*$F$2,2)</f>
        <v>931.56</v>
      </c>
      <c r="I229" s="29" t="n">
        <f aca="false">TRUNC(H229*F229,2)</f>
        <v>931.56</v>
      </c>
    </row>
    <row r="230" s="30" customFormat="true" ht="22.5" hidden="false" customHeight="false" outlineLevel="0" collapsed="false">
      <c r="A230" s="25" t="s">
        <v>647</v>
      </c>
      <c r="B230" s="26" t="s">
        <v>648</v>
      </c>
      <c r="C230" s="26" t="s">
        <v>25</v>
      </c>
      <c r="D230" s="27" t="s">
        <v>649</v>
      </c>
      <c r="E230" s="26" t="s">
        <v>33</v>
      </c>
      <c r="F230" s="28" t="n">
        <v>1</v>
      </c>
      <c r="G230" s="29" t="n">
        <v>34.97</v>
      </c>
      <c r="H230" s="29" t="n">
        <f aca="false">TRUNC(G230+G230*$F$2,2)</f>
        <v>45.04</v>
      </c>
      <c r="I230" s="29" t="n">
        <f aca="false">TRUNC(H230*F230,2)</f>
        <v>45.04</v>
      </c>
    </row>
    <row r="231" s="30" customFormat="true" ht="22.5" hidden="false" customHeight="false" outlineLevel="0" collapsed="false">
      <c r="A231" s="25" t="s">
        <v>650</v>
      </c>
      <c r="B231" s="26" t="s">
        <v>651</v>
      </c>
      <c r="C231" s="26" t="s">
        <v>25</v>
      </c>
      <c r="D231" s="27" t="s">
        <v>652</v>
      </c>
      <c r="E231" s="26" t="s">
        <v>100</v>
      </c>
      <c r="F231" s="28" t="n">
        <v>1</v>
      </c>
      <c r="G231" s="29" t="n">
        <v>33.6</v>
      </c>
      <c r="H231" s="29" t="n">
        <f aca="false">TRUNC(G231+G231*$F$2,2)</f>
        <v>43.28</v>
      </c>
      <c r="I231" s="29" t="n">
        <f aca="false">TRUNC(H231*F231,2)</f>
        <v>43.28</v>
      </c>
    </row>
    <row r="232" s="30" customFormat="true" ht="11.25" hidden="false" customHeight="false" outlineLevel="0" collapsed="false">
      <c r="A232" s="25" t="s">
        <v>653</v>
      </c>
      <c r="B232" s="26" t="s">
        <v>654</v>
      </c>
      <c r="C232" s="26" t="s">
        <v>25</v>
      </c>
      <c r="D232" s="27" t="s">
        <v>655</v>
      </c>
      <c r="E232" s="26" t="s">
        <v>656</v>
      </c>
      <c r="F232" s="28" t="n">
        <v>6</v>
      </c>
      <c r="G232" s="29" t="n">
        <v>12.03</v>
      </c>
      <c r="H232" s="29" t="n">
        <f aca="false">TRUNC(G232+G232*$F$2,2)</f>
        <v>15.49</v>
      </c>
      <c r="I232" s="29" t="n">
        <f aca="false">TRUNC(H232*F232,2)</f>
        <v>92.94</v>
      </c>
    </row>
    <row r="233" s="30" customFormat="true" ht="11.25" hidden="false" customHeight="false" outlineLevel="0" collapsed="false">
      <c r="A233" s="25" t="s">
        <v>657</v>
      </c>
      <c r="B233" s="26" t="s">
        <v>658</v>
      </c>
      <c r="C233" s="26" t="s">
        <v>25</v>
      </c>
      <c r="D233" s="27" t="s">
        <v>659</v>
      </c>
      <c r="E233" s="26" t="s">
        <v>33</v>
      </c>
      <c r="F233" s="28" t="n">
        <v>1</v>
      </c>
      <c r="G233" s="29" t="n">
        <v>511.23</v>
      </c>
      <c r="H233" s="29" t="n">
        <f aca="false">TRUNC(G233+G233*$F$2,2)</f>
        <v>658.56</v>
      </c>
      <c r="I233" s="29" t="n">
        <f aca="false">TRUNC(H233*F233,2)</f>
        <v>658.56</v>
      </c>
    </row>
    <row r="234" s="30" customFormat="true" ht="33.75" hidden="false" customHeight="false" outlineLevel="0" collapsed="false">
      <c r="A234" s="25" t="s">
        <v>660</v>
      </c>
      <c r="B234" s="26" t="s">
        <v>661</v>
      </c>
      <c r="C234" s="26" t="s">
        <v>25</v>
      </c>
      <c r="D234" s="27" t="s">
        <v>662</v>
      </c>
      <c r="E234" s="26" t="s">
        <v>33</v>
      </c>
      <c r="F234" s="28" t="n">
        <v>1</v>
      </c>
      <c r="G234" s="29" t="n">
        <v>978.03</v>
      </c>
      <c r="H234" s="29" t="n">
        <f aca="false">TRUNC(G234+G234*$F$2,2)</f>
        <v>1259.89</v>
      </c>
      <c r="I234" s="29" t="n">
        <f aca="false">TRUNC(H234*F234,2)</f>
        <v>1259.89</v>
      </c>
    </row>
    <row r="235" s="38" customFormat="true" ht="11.25" hidden="false" customHeight="false" outlineLevel="0" collapsed="false">
      <c r="A235" s="32" t="s">
        <v>663</v>
      </c>
      <c r="B235" s="33"/>
      <c r="C235" s="33"/>
      <c r="D235" s="34" t="s">
        <v>664</v>
      </c>
      <c r="E235" s="34"/>
      <c r="F235" s="35"/>
      <c r="G235" s="36"/>
      <c r="H235" s="37"/>
      <c r="I235" s="36" t="n">
        <f aca="false">SUM(I236:I261)</f>
        <v>30829.53</v>
      </c>
      <c r="K235" s="30"/>
    </row>
    <row r="236" s="30" customFormat="true" ht="11.25" hidden="false" customHeight="false" outlineLevel="0" collapsed="false">
      <c r="A236" s="25" t="s">
        <v>665</v>
      </c>
      <c r="B236" s="26" t="s">
        <v>666</v>
      </c>
      <c r="C236" s="26" t="s">
        <v>25</v>
      </c>
      <c r="D236" s="27" t="s">
        <v>667</v>
      </c>
      <c r="E236" s="26" t="s">
        <v>668</v>
      </c>
      <c r="F236" s="28" t="n">
        <v>36</v>
      </c>
      <c r="G236" s="29" t="n">
        <v>13.63</v>
      </c>
      <c r="H236" s="29" t="n">
        <f aca="false">TRUNC(G236+G236*$F$2,2)</f>
        <v>17.55</v>
      </c>
      <c r="I236" s="29" t="n">
        <f aca="false">TRUNC(H236*F236,2)</f>
        <v>631.8</v>
      </c>
    </row>
    <row r="237" s="30" customFormat="true" ht="11.25" hidden="false" customHeight="false" outlineLevel="0" collapsed="false">
      <c r="A237" s="25" t="s">
        <v>669</v>
      </c>
      <c r="B237" s="26" t="s">
        <v>670</v>
      </c>
      <c r="C237" s="26" t="s">
        <v>25</v>
      </c>
      <c r="D237" s="27" t="s">
        <v>671</v>
      </c>
      <c r="E237" s="26" t="s">
        <v>100</v>
      </c>
      <c r="F237" s="28" t="n">
        <v>953</v>
      </c>
      <c r="G237" s="29" t="n">
        <v>3.72</v>
      </c>
      <c r="H237" s="29" t="n">
        <f aca="false">TRUNC(G237+G237*$F$2,2)</f>
        <v>4.79</v>
      </c>
      <c r="I237" s="29" t="n">
        <f aca="false">TRUNC(H237*F237,2)</f>
        <v>4564.87</v>
      </c>
    </row>
    <row r="238" s="30" customFormat="true" ht="11.25" hidden="false" customHeight="false" outlineLevel="0" collapsed="false">
      <c r="A238" s="25" t="s">
        <v>672</v>
      </c>
      <c r="B238" s="26" t="s">
        <v>673</v>
      </c>
      <c r="C238" s="26" t="s">
        <v>25</v>
      </c>
      <c r="D238" s="27" t="s">
        <v>674</v>
      </c>
      <c r="E238" s="26" t="s">
        <v>33</v>
      </c>
      <c r="F238" s="28" t="n">
        <v>1</v>
      </c>
      <c r="G238" s="29" t="n">
        <v>86.74</v>
      </c>
      <c r="H238" s="29" t="n">
        <f aca="false">TRUNC(G238+G238*$F$2,2)</f>
        <v>111.73</v>
      </c>
      <c r="I238" s="29" t="n">
        <f aca="false">TRUNC(H238*F238,2)</f>
        <v>111.73</v>
      </c>
    </row>
    <row r="239" s="30" customFormat="true" ht="22.5" hidden="false" customHeight="false" outlineLevel="0" collapsed="false">
      <c r="A239" s="25" t="s">
        <v>675</v>
      </c>
      <c r="B239" s="26" t="s">
        <v>676</v>
      </c>
      <c r="C239" s="26" t="s">
        <v>25</v>
      </c>
      <c r="D239" s="27" t="s">
        <v>677</v>
      </c>
      <c r="E239" s="26" t="s">
        <v>668</v>
      </c>
      <c r="F239" s="28" t="n">
        <v>4</v>
      </c>
      <c r="G239" s="29" t="n">
        <v>22.33</v>
      </c>
      <c r="H239" s="29" t="n">
        <f aca="false">TRUNC(G239+G239*$F$2,2)</f>
        <v>28.76</v>
      </c>
      <c r="I239" s="29" t="n">
        <f aca="false">TRUNC(H239*F239,2)</f>
        <v>115.04</v>
      </c>
    </row>
    <row r="240" s="30" customFormat="true" ht="11.25" hidden="false" customHeight="false" outlineLevel="0" collapsed="false">
      <c r="A240" s="25" t="s">
        <v>678</v>
      </c>
      <c r="B240" s="26" t="s">
        <v>679</v>
      </c>
      <c r="C240" s="26" t="s">
        <v>25</v>
      </c>
      <c r="D240" s="27" t="s">
        <v>680</v>
      </c>
      <c r="E240" s="26" t="s">
        <v>33</v>
      </c>
      <c r="F240" s="28" t="n">
        <v>1</v>
      </c>
      <c r="G240" s="29" t="n">
        <v>3022.18</v>
      </c>
      <c r="H240" s="29" t="n">
        <f aca="false">TRUNC(G240+G240*$F$2,2)</f>
        <v>3893.17</v>
      </c>
      <c r="I240" s="29" t="n">
        <f aca="false">TRUNC(H240*F240,2)</f>
        <v>3893.17</v>
      </c>
    </row>
    <row r="241" s="30" customFormat="true" ht="11.25" hidden="false" customHeight="false" outlineLevel="0" collapsed="false">
      <c r="A241" s="25" t="s">
        <v>681</v>
      </c>
      <c r="B241" s="26" t="s">
        <v>682</v>
      </c>
      <c r="C241" s="26" t="s">
        <v>25</v>
      </c>
      <c r="D241" s="27" t="s">
        <v>683</v>
      </c>
      <c r="E241" s="26" t="s">
        <v>33</v>
      </c>
      <c r="F241" s="28" t="n">
        <v>1</v>
      </c>
      <c r="G241" s="29" t="n">
        <v>1714.42</v>
      </c>
      <c r="H241" s="29" t="n">
        <f aca="false">TRUNC(G241+G241*$F$2,2)</f>
        <v>2208.51</v>
      </c>
      <c r="I241" s="29" t="n">
        <f aca="false">TRUNC(H241*F241,2)</f>
        <v>2208.51</v>
      </c>
    </row>
    <row r="242" s="30" customFormat="true" ht="22.5" hidden="false" customHeight="false" outlineLevel="0" collapsed="false">
      <c r="A242" s="25" t="s">
        <v>684</v>
      </c>
      <c r="B242" s="26" t="s">
        <v>685</v>
      </c>
      <c r="C242" s="26" t="s">
        <v>25</v>
      </c>
      <c r="D242" s="27" t="s">
        <v>686</v>
      </c>
      <c r="E242" s="26" t="s">
        <v>27</v>
      </c>
      <c r="F242" s="28" t="n">
        <v>1</v>
      </c>
      <c r="G242" s="29" t="n">
        <v>474.53</v>
      </c>
      <c r="H242" s="29" t="n">
        <f aca="false">TRUNC(G242+G242*$F$2,2)</f>
        <v>611.28</v>
      </c>
      <c r="I242" s="29" t="n">
        <f aca="false">TRUNC(H242*F242,2)</f>
        <v>611.28</v>
      </c>
    </row>
    <row r="243" s="30" customFormat="true" ht="11.25" hidden="false" customHeight="false" outlineLevel="0" collapsed="false">
      <c r="A243" s="25" t="s">
        <v>687</v>
      </c>
      <c r="B243" s="26" t="s">
        <v>688</v>
      </c>
      <c r="C243" s="26" t="s">
        <v>25</v>
      </c>
      <c r="D243" s="27" t="s">
        <v>689</v>
      </c>
      <c r="E243" s="26" t="s">
        <v>33</v>
      </c>
      <c r="F243" s="28" t="n">
        <v>81</v>
      </c>
      <c r="G243" s="29" t="n">
        <v>31.7</v>
      </c>
      <c r="H243" s="29" t="n">
        <f aca="false">TRUNC(G243+G243*$F$2,2)</f>
        <v>40.83</v>
      </c>
      <c r="I243" s="29" t="n">
        <f aca="false">TRUNC(H243*F243,2)</f>
        <v>3307.23</v>
      </c>
    </row>
    <row r="244" s="30" customFormat="true" ht="11.25" hidden="false" customHeight="false" outlineLevel="0" collapsed="false">
      <c r="A244" s="25" t="s">
        <v>690</v>
      </c>
      <c r="B244" s="26" t="s">
        <v>691</v>
      </c>
      <c r="C244" s="26" t="s">
        <v>25</v>
      </c>
      <c r="D244" s="27" t="s">
        <v>692</v>
      </c>
      <c r="E244" s="26" t="s">
        <v>33</v>
      </c>
      <c r="F244" s="28" t="n">
        <v>48</v>
      </c>
      <c r="G244" s="29" t="n">
        <v>28.41</v>
      </c>
      <c r="H244" s="29" t="n">
        <f aca="false">TRUNC(G244+G244*$F$2,2)</f>
        <v>36.59</v>
      </c>
      <c r="I244" s="29" t="n">
        <f aca="false">TRUNC(H244*F244,2)</f>
        <v>1756.32</v>
      </c>
    </row>
    <row r="245" s="30" customFormat="true" ht="11.25" hidden="false" customHeight="false" outlineLevel="0" collapsed="false">
      <c r="A245" s="25" t="s">
        <v>693</v>
      </c>
      <c r="B245" s="26" t="s">
        <v>694</v>
      </c>
      <c r="C245" s="26" t="s">
        <v>25</v>
      </c>
      <c r="D245" s="27" t="s">
        <v>695</v>
      </c>
      <c r="E245" s="26" t="s">
        <v>33</v>
      </c>
      <c r="F245" s="28" t="n">
        <v>1</v>
      </c>
      <c r="G245" s="29" t="n">
        <v>1225.64</v>
      </c>
      <c r="H245" s="29" t="n">
        <f aca="false">TRUNC(G245+G245*$F$2,2)</f>
        <v>1578.86</v>
      </c>
      <c r="I245" s="29" t="n">
        <f aca="false">TRUNC(H245*F245,2)</f>
        <v>1578.86</v>
      </c>
    </row>
    <row r="246" s="30" customFormat="true" ht="11.25" hidden="false" customHeight="false" outlineLevel="0" collapsed="false">
      <c r="A246" s="25" t="s">
        <v>696</v>
      </c>
      <c r="B246" s="26" t="s">
        <v>697</v>
      </c>
      <c r="C246" s="26" t="s">
        <v>25</v>
      </c>
      <c r="D246" s="27" t="s">
        <v>698</v>
      </c>
      <c r="E246" s="26" t="s">
        <v>16</v>
      </c>
      <c r="F246" s="28" t="n">
        <v>33</v>
      </c>
      <c r="G246" s="29" t="n">
        <v>46</v>
      </c>
      <c r="H246" s="29" t="n">
        <f aca="false">TRUNC(G246+G246*$F$2,2)</f>
        <v>59.25</v>
      </c>
      <c r="I246" s="29" t="n">
        <f aca="false">TRUNC(H246*F246,2)</f>
        <v>1955.25</v>
      </c>
    </row>
    <row r="247" s="30" customFormat="true" ht="11.25" hidden="false" customHeight="false" outlineLevel="0" collapsed="false">
      <c r="A247" s="25" t="s">
        <v>699</v>
      </c>
      <c r="B247" s="26" t="s">
        <v>700</v>
      </c>
      <c r="C247" s="26" t="s">
        <v>25</v>
      </c>
      <c r="D247" s="27" t="s">
        <v>701</v>
      </c>
      <c r="E247" s="26" t="s">
        <v>16</v>
      </c>
      <c r="F247" s="28" t="n">
        <v>1</v>
      </c>
      <c r="G247" s="29" t="n">
        <v>40</v>
      </c>
      <c r="H247" s="29" t="n">
        <f aca="false">TRUNC(G247+G247*$F$2,2)</f>
        <v>51.52</v>
      </c>
      <c r="I247" s="29" t="n">
        <f aca="false">TRUNC(H247*F247,2)</f>
        <v>51.52</v>
      </c>
    </row>
    <row r="248" s="30" customFormat="true" ht="22.5" hidden="false" customHeight="false" outlineLevel="0" collapsed="false">
      <c r="A248" s="25" t="s">
        <v>702</v>
      </c>
      <c r="B248" s="26" t="s">
        <v>703</v>
      </c>
      <c r="C248" s="26" t="s">
        <v>37</v>
      </c>
      <c r="D248" s="27" t="s">
        <v>704</v>
      </c>
      <c r="E248" s="26" t="s">
        <v>33</v>
      </c>
      <c r="F248" s="28" t="n">
        <v>16</v>
      </c>
      <c r="G248" s="29" t="n">
        <v>28.78</v>
      </c>
      <c r="H248" s="29" t="n">
        <f aca="false">TRUNC(G248+G248*$F$2,2)</f>
        <v>37.07</v>
      </c>
      <c r="I248" s="29" t="n">
        <f aca="false">TRUNC(H248*F248,2)</f>
        <v>593.12</v>
      </c>
    </row>
    <row r="249" s="30" customFormat="true" ht="22.5" hidden="false" customHeight="false" outlineLevel="0" collapsed="false">
      <c r="A249" s="25" t="s">
        <v>705</v>
      </c>
      <c r="B249" s="26" t="s">
        <v>706</v>
      </c>
      <c r="C249" s="26" t="s">
        <v>25</v>
      </c>
      <c r="D249" s="27" t="s">
        <v>707</v>
      </c>
      <c r="E249" s="26" t="s">
        <v>668</v>
      </c>
      <c r="F249" s="28" t="n">
        <v>6</v>
      </c>
      <c r="G249" s="29" t="n">
        <v>443.24</v>
      </c>
      <c r="H249" s="29" t="n">
        <f aca="false">TRUNC(G249+G249*$F$2,2)</f>
        <v>570.98</v>
      </c>
      <c r="I249" s="29" t="n">
        <f aca="false">TRUNC(H249*F249,2)</f>
        <v>3425.88</v>
      </c>
    </row>
    <row r="250" s="30" customFormat="true" ht="22.5" hidden="false" customHeight="false" outlineLevel="0" collapsed="false">
      <c r="A250" s="25" t="s">
        <v>708</v>
      </c>
      <c r="B250" s="26" t="s">
        <v>574</v>
      </c>
      <c r="C250" s="26" t="s">
        <v>37</v>
      </c>
      <c r="D250" s="27" t="s">
        <v>575</v>
      </c>
      <c r="E250" s="26" t="s">
        <v>100</v>
      </c>
      <c r="F250" s="28" t="n">
        <v>20</v>
      </c>
      <c r="G250" s="29" t="n">
        <v>6.96</v>
      </c>
      <c r="H250" s="29" t="n">
        <f aca="false">TRUNC(G250+G250*$F$2,2)</f>
        <v>8.96</v>
      </c>
      <c r="I250" s="29" t="n">
        <f aca="false">TRUNC(H250*F250,2)</f>
        <v>179.2</v>
      </c>
    </row>
    <row r="251" s="30" customFormat="true" ht="22.5" hidden="false" customHeight="false" outlineLevel="0" collapsed="false">
      <c r="A251" s="25" t="s">
        <v>709</v>
      </c>
      <c r="B251" s="26" t="s">
        <v>710</v>
      </c>
      <c r="C251" s="26" t="s">
        <v>37</v>
      </c>
      <c r="D251" s="27" t="s">
        <v>711</v>
      </c>
      <c r="E251" s="26" t="s">
        <v>100</v>
      </c>
      <c r="F251" s="28" t="n">
        <v>30</v>
      </c>
      <c r="G251" s="29" t="n">
        <v>8.71</v>
      </c>
      <c r="H251" s="29" t="n">
        <f aca="false">TRUNC(G251+G251*$F$2,2)</f>
        <v>11.22</v>
      </c>
      <c r="I251" s="29" t="n">
        <f aca="false">TRUNC(H251*F251,2)</f>
        <v>336.6</v>
      </c>
    </row>
    <row r="252" s="30" customFormat="true" ht="22.5" hidden="false" customHeight="false" outlineLevel="0" collapsed="false">
      <c r="A252" s="25" t="s">
        <v>712</v>
      </c>
      <c r="B252" s="26" t="s">
        <v>713</v>
      </c>
      <c r="C252" s="26" t="s">
        <v>37</v>
      </c>
      <c r="D252" s="27" t="s">
        <v>714</v>
      </c>
      <c r="E252" s="26" t="s">
        <v>100</v>
      </c>
      <c r="F252" s="28" t="n">
        <v>28</v>
      </c>
      <c r="G252" s="29" t="n">
        <v>9.48</v>
      </c>
      <c r="H252" s="29" t="n">
        <f aca="false">TRUNC(G252+G252*$F$2,2)</f>
        <v>12.21</v>
      </c>
      <c r="I252" s="29" t="n">
        <f aca="false">TRUNC(H252*F252,2)</f>
        <v>341.88</v>
      </c>
    </row>
    <row r="253" s="30" customFormat="true" ht="11.25" hidden="false" customHeight="false" outlineLevel="0" collapsed="false">
      <c r="A253" s="25" t="s">
        <v>715</v>
      </c>
      <c r="B253" s="26" t="s">
        <v>716</v>
      </c>
      <c r="C253" s="26" t="s">
        <v>25</v>
      </c>
      <c r="D253" s="27" t="s">
        <v>717</v>
      </c>
      <c r="E253" s="26" t="s">
        <v>33</v>
      </c>
      <c r="F253" s="28" t="n">
        <v>4</v>
      </c>
      <c r="G253" s="29" t="n">
        <v>23.5</v>
      </c>
      <c r="H253" s="29" t="n">
        <f aca="false">TRUNC(G253+G253*$F$2,2)</f>
        <v>30.27</v>
      </c>
      <c r="I253" s="29" t="n">
        <f aca="false">TRUNC(H253*F253,2)</f>
        <v>121.08</v>
      </c>
    </row>
    <row r="254" s="30" customFormat="true" ht="22.5" hidden="false" customHeight="false" outlineLevel="0" collapsed="false">
      <c r="A254" s="25" t="s">
        <v>718</v>
      </c>
      <c r="B254" s="26" t="s">
        <v>719</v>
      </c>
      <c r="C254" s="26" t="s">
        <v>25</v>
      </c>
      <c r="D254" s="27" t="s">
        <v>720</v>
      </c>
      <c r="E254" s="26" t="s">
        <v>33</v>
      </c>
      <c r="F254" s="28" t="n">
        <v>25</v>
      </c>
      <c r="G254" s="29" t="n">
        <v>51.81</v>
      </c>
      <c r="H254" s="29" t="n">
        <f aca="false">TRUNC(G254+G254*$F$2,2)</f>
        <v>66.74</v>
      </c>
      <c r="I254" s="29" t="n">
        <f aca="false">TRUNC(H254*F254,2)</f>
        <v>1668.5</v>
      </c>
    </row>
    <row r="255" s="30" customFormat="true" ht="11.25" hidden="false" customHeight="false" outlineLevel="0" collapsed="false">
      <c r="A255" s="25" t="s">
        <v>721</v>
      </c>
      <c r="B255" s="26" t="s">
        <v>722</v>
      </c>
      <c r="C255" s="26" t="s">
        <v>25</v>
      </c>
      <c r="D255" s="27" t="s">
        <v>723</v>
      </c>
      <c r="E255" s="26" t="s">
        <v>33</v>
      </c>
      <c r="F255" s="28" t="n">
        <v>1</v>
      </c>
      <c r="G255" s="29" t="n">
        <v>30.73</v>
      </c>
      <c r="H255" s="29" t="n">
        <f aca="false">TRUNC(G255+G255*$F$2,2)</f>
        <v>39.58</v>
      </c>
      <c r="I255" s="29" t="n">
        <f aca="false">TRUNC(H255*F255,2)</f>
        <v>39.58</v>
      </c>
    </row>
    <row r="256" s="30" customFormat="true" ht="11.25" hidden="false" customHeight="false" outlineLevel="0" collapsed="false">
      <c r="A256" s="25" t="s">
        <v>724</v>
      </c>
      <c r="B256" s="26" t="s">
        <v>725</v>
      </c>
      <c r="C256" s="26" t="s">
        <v>25</v>
      </c>
      <c r="D256" s="27" t="s">
        <v>726</v>
      </c>
      <c r="E256" s="26" t="s">
        <v>33</v>
      </c>
      <c r="F256" s="28" t="n">
        <v>1</v>
      </c>
      <c r="G256" s="29" t="n">
        <v>1140.8</v>
      </c>
      <c r="H256" s="29" t="n">
        <f aca="false">TRUNC(G256+G256*$F$2,2)</f>
        <v>1469.57</v>
      </c>
      <c r="I256" s="29" t="n">
        <f aca="false">TRUNC(H256*F256,2)</f>
        <v>1469.57</v>
      </c>
    </row>
    <row r="257" s="30" customFormat="true" ht="11.25" hidden="false" customHeight="false" outlineLevel="0" collapsed="false">
      <c r="A257" s="25" t="s">
        <v>727</v>
      </c>
      <c r="B257" s="26" t="s">
        <v>728</v>
      </c>
      <c r="C257" s="26" t="s">
        <v>25</v>
      </c>
      <c r="D257" s="27" t="s">
        <v>729</v>
      </c>
      <c r="E257" s="26" t="s">
        <v>33</v>
      </c>
      <c r="F257" s="28" t="n">
        <v>1</v>
      </c>
      <c r="G257" s="29" t="n">
        <v>598.1</v>
      </c>
      <c r="H257" s="29" t="n">
        <f aca="false">TRUNC(G257+G257*$F$2,2)</f>
        <v>770.47</v>
      </c>
      <c r="I257" s="29" t="n">
        <f aca="false">TRUNC(H257*F257,2)</f>
        <v>770.47</v>
      </c>
    </row>
    <row r="258" s="30" customFormat="true" ht="11.25" hidden="false" customHeight="false" outlineLevel="0" collapsed="false">
      <c r="A258" s="25" t="s">
        <v>730</v>
      </c>
      <c r="B258" s="26" t="s">
        <v>731</v>
      </c>
      <c r="C258" s="26" t="s">
        <v>25</v>
      </c>
      <c r="D258" s="27" t="s">
        <v>732</v>
      </c>
      <c r="E258" s="26" t="s">
        <v>33</v>
      </c>
      <c r="F258" s="28" t="n">
        <v>1</v>
      </c>
      <c r="G258" s="29" t="n">
        <v>471.58</v>
      </c>
      <c r="H258" s="29" t="n">
        <f aca="false">TRUNC(G258+G258*$F$2,2)</f>
        <v>607.48</v>
      </c>
      <c r="I258" s="29" t="n">
        <f aca="false">TRUNC(H258*F258,2)</f>
        <v>607.48</v>
      </c>
    </row>
    <row r="259" s="30" customFormat="true" ht="11.25" hidden="false" customHeight="false" outlineLevel="0" collapsed="false">
      <c r="A259" s="25" t="s">
        <v>733</v>
      </c>
      <c r="B259" s="26" t="s">
        <v>734</v>
      </c>
      <c r="C259" s="26" t="s">
        <v>25</v>
      </c>
      <c r="D259" s="27" t="s">
        <v>735</v>
      </c>
      <c r="E259" s="26" t="s">
        <v>33</v>
      </c>
      <c r="F259" s="28" t="n">
        <v>9</v>
      </c>
      <c r="G259" s="29" t="n">
        <v>13.27</v>
      </c>
      <c r="H259" s="29" t="n">
        <f aca="false">TRUNC(G259+G259*$F$2,2)</f>
        <v>17.09</v>
      </c>
      <c r="I259" s="29" t="n">
        <f aca="false">TRUNC(H259*F259,2)</f>
        <v>153.81</v>
      </c>
    </row>
    <row r="260" s="30" customFormat="true" ht="11.25" hidden="false" customHeight="false" outlineLevel="0" collapsed="false">
      <c r="A260" s="25" t="s">
        <v>736</v>
      </c>
      <c r="B260" s="26" t="s">
        <v>737</v>
      </c>
      <c r="C260" s="26" t="s">
        <v>25</v>
      </c>
      <c r="D260" s="27" t="s">
        <v>738</v>
      </c>
      <c r="E260" s="26" t="s">
        <v>33</v>
      </c>
      <c r="F260" s="28" t="n">
        <v>12</v>
      </c>
      <c r="G260" s="29" t="n">
        <v>13.58</v>
      </c>
      <c r="H260" s="29" t="n">
        <f aca="false">TRUNC(G260+G260*$F$2,2)</f>
        <v>17.49</v>
      </c>
      <c r="I260" s="29" t="n">
        <f aca="false">TRUNC(H260*F260,2)</f>
        <v>209.88</v>
      </c>
    </row>
    <row r="261" s="30" customFormat="true" ht="22.5" hidden="false" customHeight="false" outlineLevel="0" collapsed="false">
      <c r="A261" s="25" t="s">
        <v>739</v>
      </c>
      <c r="B261" s="26" t="s">
        <v>740</v>
      </c>
      <c r="C261" s="26" t="s">
        <v>25</v>
      </c>
      <c r="D261" s="27" t="s">
        <v>741</v>
      </c>
      <c r="E261" s="26" t="s">
        <v>33</v>
      </c>
      <c r="F261" s="28" t="n">
        <v>15</v>
      </c>
      <c r="G261" s="29" t="n">
        <v>6.57</v>
      </c>
      <c r="H261" s="29" t="n">
        <f aca="false">TRUNC(G261+G261*$F$2,2)</f>
        <v>8.46</v>
      </c>
      <c r="I261" s="29" t="n">
        <f aca="false">TRUNC(H261*F261,2)</f>
        <v>126.9</v>
      </c>
    </row>
    <row r="262" s="24" customFormat="true" ht="11.25" hidden="false" customHeight="false" outlineLevel="0" collapsed="false">
      <c r="A262" s="19" t="n">
        <v>20</v>
      </c>
      <c r="B262" s="20"/>
      <c r="C262" s="20"/>
      <c r="D262" s="21" t="s">
        <v>742</v>
      </c>
      <c r="E262" s="21"/>
      <c r="F262" s="22"/>
      <c r="G262" s="23"/>
      <c r="H262" s="31"/>
      <c r="I262" s="23" t="n">
        <f aca="false">SUM(I263:I270)</f>
        <v>3587.99</v>
      </c>
      <c r="K262" s="30"/>
    </row>
    <row r="263" s="30" customFormat="true" ht="11.25" hidden="false" customHeight="false" outlineLevel="0" collapsed="false">
      <c r="A263" s="25" t="s">
        <v>743</v>
      </c>
      <c r="B263" s="26" t="s">
        <v>744</v>
      </c>
      <c r="C263" s="26" t="s">
        <v>37</v>
      </c>
      <c r="D263" s="27" t="s">
        <v>745</v>
      </c>
      <c r="E263" s="26" t="s">
        <v>33</v>
      </c>
      <c r="F263" s="28" t="n">
        <v>1</v>
      </c>
      <c r="G263" s="29" t="n">
        <v>171.64</v>
      </c>
      <c r="H263" s="29" t="n">
        <f aca="false">TRUNC(G263+G263*$F$2,2)</f>
        <v>221.1</v>
      </c>
      <c r="I263" s="29" t="n">
        <f aca="false">TRUNC(H263*F263,2)</f>
        <v>221.1</v>
      </c>
    </row>
    <row r="264" s="30" customFormat="true" ht="22.5" hidden="false" customHeight="false" outlineLevel="0" collapsed="false">
      <c r="A264" s="25" t="s">
        <v>746</v>
      </c>
      <c r="B264" s="26" t="s">
        <v>747</v>
      </c>
      <c r="C264" s="26" t="s">
        <v>37</v>
      </c>
      <c r="D264" s="27" t="s">
        <v>748</v>
      </c>
      <c r="E264" s="26" t="s">
        <v>33</v>
      </c>
      <c r="F264" s="28" t="n">
        <v>1</v>
      </c>
      <c r="G264" s="29" t="n">
        <v>152.15</v>
      </c>
      <c r="H264" s="29" t="n">
        <f aca="false">TRUNC(G264+G264*$F$2,2)</f>
        <v>195.99</v>
      </c>
      <c r="I264" s="29" t="n">
        <f aca="false">TRUNC(H264*F264,2)</f>
        <v>195.99</v>
      </c>
    </row>
    <row r="265" s="30" customFormat="true" ht="11.25" hidden="false" customHeight="false" outlineLevel="0" collapsed="false">
      <c r="A265" s="25" t="s">
        <v>749</v>
      </c>
      <c r="B265" s="26" t="s">
        <v>750</v>
      </c>
      <c r="C265" s="26" t="s">
        <v>37</v>
      </c>
      <c r="D265" s="27" t="s">
        <v>751</v>
      </c>
      <c r="E265" s="26" t="s">
        <v>33</v>
      </c>
      <c r="F265" s="28" t="n">
        <v>1</v>
      </c>
      <c r="G265" s="29" t="n">
        <v>477.48</v>
      </c>
      <c r="H265" s="29" t="n">
        <f aca="false">TRUNC(G265+G265*$F$2,2)</f>
        <v>615.08</v>
      </c>
      <c r="I265" s="29" t="n">
        <f aca="false">TRUNC(H265*F265,2)</f>
        <v>615.08</v>
      </c>
    </row>
    <row r="266" s="30" customFormat="true" ht="11.25" hidden="false" customHeight="false" outlineLevel="0" collapsed="false">
      <c r="A266" s="25" t="s">
        <v>752</v>
      </c>
      <c r="B266" s="26" t="s">
        <v>753</v>
      </c>
      <c r="C266" s="26" t="s">
        <v>25</v>
      </c>
      <c r="D266" s="27" t="s">
        <v>754</v>
      </c>
      <c r="E266" s="26" t="s">
        <v>33</v>
      </c>
      <c r="F266" s="28" t="n">
        <v>3</v>
      </c>
      <c r="G266" s="29" t="n">
        <v>17.3</v>
      </c>
      <c r="H266" s="29" t="n">
        <f aca="false">TRUNC(G266+G266*$F$2,2)</f>
        <v>22.28</v>
      </c>
      <c r="I266" s="29" t="n">
        <f aca="false">TRUNC(H266*F266,2)</f>
        <v>66.84</v>
      </c>
    </row>
    <row r="267" s="30" customFormat="true" ht="11.25" hidden="false" customHeight="false" outlineLevel="0" collapsed="false">
      <c r="A267" s="25" t="s">
        <v>755</v>
      </c>
      <c r="B267" s="26" t="s">
        <v>756</v>
      </c>
      <c r="C267" s="26" t="s">
        <v>37</v>
      </c>
      <c r="D267" s="27" t="s">
        <v>757</v>
      </c>
      <c r="E267" s="26" t="s">
        <v>104</v>
      </c>
      <c r="F267" s="28" t="n">
        <v>2</v>
      </c>
      <c r="G267" s="29" t="n">
        <v>54.4</v>
      </c>
      <c r="H267" s="29" t="n">
        <f aca="false">TRUNC(G267+G267*$F$2,2)</f>
        <v>70.07</v>
      </c>
      <c r="I267" s="29" t="n">
        <f aca="false">TRUNC(H267*F267,2)</f>
        <v>140.14</v>
      </c>
    </row>
    <row r="268" s="30" customFormat="true" ht="11.25" hidden="false" customHeight="false" outlineLevel="0" collapsed="false">
      <c r="A268" s="25" t="s">
        <v>758</v>
      </c>
      <c r="B268" s="26" t="s">
        <v>756</v>
      </c>
      <c r="C268" s="26" t="s">
        <v>37</v>
      </c>
      <c r="D268" s="27" t="s">
        <v>757</v>
      </c>
      <c r="E268" s="26" t="s">
        <v>104</v>
      </c>
      <c r="F268" s="28" t="n">
        <v>2</v>
      </c>
      <c r="G268" s="29" t="n">
        <v>54.4</v>
      </c>
      <c r="H268" s="29" t="n">
        <f aca="false">TRUNC(G268+G268*$F$2,2)</f>
        <v>70.07</v>
      </c>
      <c r="I268" s="29" t="n">
        <f aca="false">TRUNC(H268*F268,2)</f>
        <v>140.14</v>
      </c>
    </row>
    <row r="269" s="30" customFormat="true" ht="22.5" hidden="false" customHeight="false" outlineLevel="0" collapsed="false">
      <c r="A269" s="25" t="s">
        <v>759</v>
      </c>
      <c r="B269" s="26" t="s">
        <v>760</v>
      </c>
      <c r="C269" s="26" t="s">
        <v>25</v>
      </c>
      <c r="D269" s="27" t="s">
        <v>761</v>
      </c>
      <c r="E269" s="26" t="s">
        <v>33</v>
      </c>
      <c r="F269" s="28" t="n">
        <v>10</v>
      </c>
      <c r="G269" s="29" t="n">
        <v>24.7</v>
      </c>
      <c r="H269" s="29" t="n">
        <f aca="false">TRUNC(G269+G269*$F$2,2)</f>
        <v>31.81</v>
      </c>
      <c r="I269" s="29" t="n">
        <f aca="false">TRUNC(H269*F269,2)</f>
        <v>318.1</v>
      </c>
    </row>
    <row r="270" s="30" customFormat="true" ht="22.5" hidden="false" customHeight="false" outlineLevel="0" collapsed="false">
      <c r="A270" s="25" t="s">
        <v>762</v>
      </c>
      <c r="B270" s="26" t="s">
        <v>763</v>
      </c>
      <c r="C270" s="26" t="s">
        <v>25</v>
      </c>
      <c r="D270" s="27" t="s">
        <v>764</v>
      </c>
      <c r="E270" s="26" t="s">
        <v>33</v>
      </c>
      <c r="F270" s="28" t="n">
        <v>10</v>
      </c>
      <c r="G270" s="29" t="n">
        <v>146.77</v>
      </c>
      <c r="H270" s="29" t="n">
        <f aca="false">TRUNC(G270+G270*$F$2,2)</f>
        <v>189.06</v>
      </c>
      <c r="I270" s="29" t="n">
        <f aca="false">TRUNC(H270*F270,2)</f>
        <v>1890.6</v>
      </c>
    </row>
    <row r="271" s="30" customFormat="true" ht="11.25" hidden="false" customHeight="false" outlineLevel="0" collapsed="false">
      <c r="A271" s="19" t="n">
        <v>21</v>
      </c>
      <c r="B271" s="20"/>
      <c r="C271" s="20"/>
      <c r="D271" s="21" t="s">
        <v>765</v>
      </c>
      <c r="E271" s="21"/>
      <c r="F271" s="22"/>
      <c r="G271" s="23"/>
      <c r="H271" s="31"/>
      <c r="I271" s="23" t="n">
        <f aca="false">SUM(I272:I278)</f>
        <v>19160.7</v>
      </c>
    </row>
    <row r="272" s="30" customFormat="true" ht="11.25" hidden="false" customHeight="false" outlineLevel="0" collapsed="false">
      <c r="A272" s="25" t="s">
        <v>766</v>
      </c>
      <c r="B272" s="26" t="s">
        <v>767</v>
      </c>
      <c r="C272" s="26" t="s">
        <v>37</v>
      </c>
      <c r="D272" s="27" t="s">
        <v>768</v>
      </c>
      <c r="E272" s="26" t="s">
        <v>100</v>
      </c>
      <c r="F272" s="28" t="n">
        <v>18.48</v>
      </c>
      <c r="G272" s="29" t="n">
        <v>192.68</v>
      </c>
      <c r="H272" s="29" t="n">
        <f aca="false">TRUNC(G272+G272*$F$2,2)</f>
        <v>248.21</v>
      </c>
      <c r="I272" s="29" t="n">
        <f aca="false">TRUNC(H272*F272,2)</f>
        <v>4586.92</v>
      </c>
    </row>
    <row r="273" s="30" customFormat="true" ht="11.25" hidden="false" customHeight="false" outlineLevel="0" collapsed="false">
      <c r="A273" s="25" t="s">
        <v>769</v>
      </c>
      <c r="B273" s="26" t="s">
        <v>770</v>
      </c>
      <c r="C273" s="26" t="s">
        <v>25</v>
      </c>
      <c r="D273" s="27" t="s">
        <v>771</v>
      </c>
      <c r="E273" s="26" t="s">
        <v>33</v>
      </c>
      <c r="F273" s="28" t="n">
        <v>6</v>
      </c>
      <c r="G273" s="29" t="n">
        <v>19.9</v>
      </c>
      <c r="H273" s="29" t="n">
        <f aca="false">TRUNC(G273+G273*$F$2,2)</f>
        <v>25.63</v>
      </c>
      <c r="I273" s="29" t="n">
        <f aca="false">TRUNC(H273*F273,2)</f>
        <v>153.78</v>
      </c>
    </row>
    <row r="274" s="30" customFormat="true" ht="22.5" hidden="false" customHeight="false" outlineLevel="0" collapsed="false">
      <c r="A274" s="25" t="s">
        <v>772</v>
      </c>
      <c r="B274" s="26" t="s">
        <v>773</v>
      </c>
      <c r="C274" s="26" t="s">
        <v>25</v>
      </c>
      <c r="D274" s="27" t="s">
        <v>774</v>
      </c>
      <c r="E274" s="26" t="s">
        <v>33</v>
      </c>
      <c r="F274" s="28" t="n">
        <v>13</v>
      </c>
      <c r="G274" s="29" t="n">
        <v>118.25</v>
      </c>
      <c r="H274" s="29" t="n">
        <f aca="false">TRUNC(G274+G274*$F$2,2)</f>
        <v>152.32</v>
      </c>
      <c r="I274" s="29" t="n">
        <f aca="false">TRUNC(H274*F274,2)</f>
        <v>1980.16</v>
      </c>
    </row>
    <row r="275" s="30" customFormat="true" ht="11.25" hidden="false" customHeight="false" outlineLevel="0" collapsed="false">
      <c r="A275" s="25" t="s">
        <v>775</v>
      </c>
      <c r="B275" s="26" t="s">
        <v>776</v>
      </c>
      <c r="C275" s="26" t="s">
        <v>25</v>
      </c>
      <c r="D275" s="27" t="s">
        <v>777</v>
      </c>
      <c r="E275" s="26" t="s">
        <v>33</v>
      </c>
      <c r="F275" s="28" t="n">
        <v>4</v>
      </c>
      <c r="G275" s="29" t="n">
        <v>238.54</v>
      </c>
      <c r="H275" s="29" t="n">
        <f aca="false">TRUNC(G275+G275*$F$2,2)</f>
        <v>307.28</v>
      </c>
      <c r="I275" s="29" t="n">
        <f aca="false">TRUNC(H275*F275,2)</f>
        <v>1229.12</v>
      </c>
    </row>
    <row r="276" s="30" customFormat="true" ht="11.25" hidden="false" customHeight="false" outlineLevel="0" collapsed="false">
      <c r="A276" s="25" t="s">
        <v>778</v>
      </c>
      <c r="B276" s="26" t="s">
        <v>779</v>
      </c>
      <c r="C276" s="26" t="s">
        <v>37</v>
      </c>
      <c r="D276" s="27" t="s">
        <v>780</v>
      </c>
      <c r="E276" s="26" t="s">
        <v>33</v>
      </c>
      <c r="F276" s="28" t="n">
        <v>3</v>
      </c>
      <c r="G276" s="29" t="n">
        <v>171.45</v>
      </c>
      <c r="H276" s="29" t="n">
        <f aca="false">TRUNC(G276+G276*$F$2,2)</f>
        <v>220.86</v>
      </c>
      <c r="I276" s="29" t="n">
        <f aca="false">TRUNC(H276*F276,2)</f>
        <v>662.58</v>
      </c>
    </row>
    <row r="277" s="30" customFormat="true" ht="11.25" hidden="false" customHeight="false" outlineLevel="0" collapsed="false">
      <c r="A277" s="25" t="s">
        <v>781</v>
      </c>
      <c r="B277" s="26" t="s">
        <v>782</v>
      </c>
      <c r="C277" s="26" t="s">
        <v>37</v>
      </c>
      <c r="D277" s="27" t="s">
        <v>783</v>
      </c>
      <c r="E277" s="26" t="s">
        <v>39</v>
      </c>
      <c r="F277" s="28" t="n">
        <v>8</v>
      </c>
      <c r="G277" s="29" t="n">
        <v>16.12</v>
      </c>
      <c r="H277" s="29" t="n">
        <f aca="false">TRUNC(G277+G277*$F$2,2)</f>
        <v>20.76</v>
      </c>
      <c r="I277" s="29" t="n">
        <f aca="false">TRUNC(H277*F277,2)</f>
        <v>166.08</v>
      </c>
    </row>
    <row r="278" s="30" customFormat="true" ht="22.5" hidden="false" customHeight="false" outlineLevel="0" collapsed="false">
      <c r="A278" s="25" t="s">
        <v>784</v>
      </c>
      <c r="B278" s="26" t="s">
        <v>785</v>
      </c>
      <c r="C278" s="26" t="s">
        <v>25</v>
      </c>
      <c r="D278" s="27" t="s">
        <v>786</v>
      </c>
      <c r="E278" s="26" t="s">
        <v>39</v>
      </c>
      <c r="F278" s="28" t="n">
        <v>46.2</v>
      </c>
      <c r="G278" s="29" t="n">
        <v>174.45</v>
      </c>
      <c r="H278" s="29" t="n">
        <f aca="false">TRUNC(G278+G278*$F$2,2)</f>
        <v>224.72</v>
      </c>
      <c r="I278" s="29" t="n">
        <f aca="false">TRUNC(H278*F278,2)</f>
        <v>10382.06</v>
      </c>
    </row>
    <row r="279" s="24" customFormat="true" ht="11.25" hidden="false" customHeight="false" outlineLevel="0" collapsed="false">
      <c r="A279" s="19" t="n">
        <v>22</v>
      </c>
      <c r="B279" s="20"/>
      <c r="C279" s="20"/>
      <c r="D279" s="21" t="s">
        <v>787</v>
      </c>
      <c r="E279" s="21"/>
      <c r="F279" s="22"/>
      <c r="G279" s="23"/>
      <c r="H279" s="31"/>
      <c r="I279" s="23" t="n">
        <f aca="false">SUM(I280:I285)</f>
        <v>19667.72</v>
      </c>
      <c r="K279" s="30"/>
    </row>
    <row r="280" s="30" customFormat="true" ht="11.25" hidden="false" customHeight="false" outlineLevel="0" collapsed="false">
      <c r="A280" s="25" t="s">
        <v>788</v>
      </c>
      <c r="B280" s="26" t="s">
        <v>789</v>
      </c>
      <c r="C280" s="26" t="s">
        <v>25</v>
      </c>
      <c r="D280" s="27" t="s">
        <v>790</v>
      </c>
      <c r="E280" s="26" t="s">
        <v>39</v>
      </c>
      <c r="F280" s="28" t="n">
        <v>1.48</v>
      </c>
      <c r="G280" s="29" t="n">
        <v>515.32</v>
      </c>
      <c r="H280" s="29" t="n">
        <f aca="false">TRUNC(G280+G280*$F$2,2)</f>
        <v>663.83</v>
      </c>
      <c r="I280" s="29" t="n">
        <f aca="false">TRUNC(H280*F280,2)</f>
        <v>982.46</v>
      </c>
    </row>
    <row r="281" s="30" customFormat="true" ht="22.5" hidden="false" customHeight="false" outlineLevel="0" collapsed="false">
      <c r="A281" s="25" t="s">
        <v>791</v>
      </c>
      <c r="B281" s="26" t="s">
        <v>792</v>
      </c>
      <c r="C281" s="26" t="s">
        <v>25</v>
      </c>
      <c r="D281" s="27" t="s">
        <v>793</v>
      </c>
      <c r="E281" s="26" t="s">
        <v>33</v>
      </c>
      <c r="F281" s="28" t="n">
        <v>1</v>
      </c>
      <c r="G281" s="29" t="n">
        <v>3800</v>
      </c>
      <c r="H281" s="29" t="n">
        <f aca="false">TRUNC(G281+G281*$F$2,2)</f>
        <v>4895.16</v>
      </c>
      <c r="I281" s="29" t="n">
        <f aca="false">TRUNC(H281*F281,2)</f>
        <v>4895.16</v>
      </c>
    </row>
    <row r="282" s="30" customFormat="true" ht="22.5" hidden="false" customHeight="false" outlineLevel="0" collapsed="false">
      <c r="A282" s="25" t="s">
        <v>794</v>
      </c>
      <c r="B282" s="26" t="s">
        <v>795</v>
      </c>
      <c r="C282" s="26" t="s">
        <v>25</v>
      </c>
      <c r="D282" s="27" t="s">
        <v>796</v>
      </c>
      <c r="E282" s="26" t="s">
        <v>33</v>
      </c>
      <c r="F282" s="28" t="n">
        <v>42</v>
      </c>
      <c r="G282" s="29" t="n">
        <v>180</v>
      </c>
      <c r="H282" s="29" t="n">
        <f aca="false">TRUNC(G282+G282*$F$2,2)</f>
        <v>231.87</v>
      </c>
      <c r="I282" s="29" t="n">
        <f aca="false">TRUNC(H282*F282,2)</f>
        <v>9738.54</v>
      </c>
    </row>
    <row r="283" s="30" customFormat="true" ht="22.5" hidden="false" customHeight="false" outlineLevel="0" collapsed="false">
      <c r="A283" s="25" t="s">
        <v>797</v>
      </c>
      <c r="B283" s="26" t="s">
        <v>798</v>
      </c>
      <c r="C283" s="26" t="s">
        <v>25</v>
      </c>
      <c r="D283" s="27" t="s">
        <v>799</v>
      </c>
      <c r="E283" s="26" t="s">
        <v>33</v>
      </c>
      <c r="F283" s="28" t="n">
        <v>13</v>
      </c>
      <c r="G283" s="29" t="n">
        <v>52.64</v>
      </c>
      <c r="H283" s="29" t="n">
        <f aca="false">TRUNC(G283+G283*$F$2,2)</f>
        <v>67.81</v>
      </c>
      <c r="I283" s="29" t="n">
        <f aca="false">TRUNC(H283*F283,2)</f>
        <v>881.53</v>
      </c>
    </row>
    <row r="284" s="30" customFormat="true" ht="11.25" hidden="false" customHeight="false" outlineLevel="0" collapsed="false">
      <c r="A284" s="25" t="s">
        <v>800</v>
      </c>
      <c r="B284" s="26" t="s">
        <v>801</v>
      </c>
      <c r="C284" s="26" t="s">
        <v>37</v>
      </c>
      <c r="D284" s="27" t="s">
        <v>802</v>
      </c>
      <c r="E284" s="26" t="s">
        <v>39</v>
      </c>
      <c r="F284" s="28" t="n">
        <v>1.92</v>
      </c>
      <c r="G284" s="29" t="n">
        <v>317.36</v>
      </c>
      <c r="H284" s="29" t="n">
        <f aca="false">TRUNC(G284+G284*$F$2,2)</f>
        <v>408.82</v>
      </c>
      <c r="I284" s="29" t="n">
        <f aca="false">TRUNC(H284*F284,2)</f>
        <v>784.93</v>
      </c>
    </row>
    <row r="285" s="30" customFormat="true" ht="11.25" hidden="false" customHeight="false" outlineLevel="0" collapsed="false">
      <c r="A285" s="25" t="s">
        <v>803</v>
      </c>
      <c r="B285" s="26" t="s">
        <v>804</v>
      </c>
      <c r="C285" s="26" t="s">
        <v>25</v>
      </c>
      <c r="D285" s="27" t="s">
        <v>805</v>
      </c>
      <c r="E285" s="26" t="s">
        <v>39</v>
      </c>
      <c r="F285" s="28" t="n">
        <v>115</v>
      </c>
      <c r="G285" s="29" t="n">
        <v>16.1</v>
      </c>
      <c r="H285" s="29" t="n">
        <f aca="false">TRUNC(G285+G285*$F$2,2)</f>
        <v>20.74</v>
      </c>
      <c r="I285" s="29" t="n">
        <f aca="false">TRUNC(H285*F285,2)</f>
        <v>2385.1</v>
      </c>
    </row>
    <row r="286" s="24" customFormat="true" ht="11.25" hidden="false" customHeight="false" outlineLevel="0" collapsed="false">
      <c r="A286" s="19" t="n">
        <v>23</v>
      </c>
      <c r="B286" s="20"/>
      <c r="C286" s="20"/>
      <c r="D286" s="21" t="s">
        <v>806</v>
      </c>
      <c r="E286" s="21"/>
      <c r="F286" s="22"/>
      <c r="G286" s="23"/>
      <c r="H286" s="31"/>
      <c r="I286" s="23" t="n">
        <f aca="false">SUM(I287:I289)</f>
        <v>4015.72</v>
      </c>
      <c r="K286" s="30"/>
    </row>
    <row r="287" s="30" customFormat="true" ht="11.25" hidden="false" customHeight="false" outlineLevel="0" collapsed="false">
      <c r="A287" s="25" t="s">
        <v>807</v>
      </c>
      <c r="B287" s="26" t="s">
        <v>808</v>
      </c>
      <c r="C287" s="26" t="s">
        <v>37</v>
      </c>
      <c r="D287" s="27" t="s">
        <v>809</v>
      </c>
      <c r="E287" s="26" t="s">
        <v>39</v>
      </c>
      <c r="F287" s="28" t="n">
        <v>336.8</v>
      </c>
      <c r="G287" s="29" t="n">
        <v>5.32</v>
      </c>
      <c r="H287" s="29" t="n">
        <f aca="false">TRUNC(G287+G287*$F$2,2)</f>
        <v>6.85</v>
      </c>
      <c r="I287" s="29" t="n">
        <f aca="false">TRUNC(H287*F287,2)</f>
        <v>2307.08</v>
      </c>
    </row>
    <row r="288" s="30" customFormat="true" ht="11.25" hidden="false" customHeight="false" outlineLevel="0" collapsed="false">
      <c r="A288" s="25" t="s">
        <v>810</v>
      </c>
      <c r="B288" s="26" t="s">
        <v>811</v>
      </c>
      <c r="C288" s="26" t="s">
        <v>37</v>
      </c>
      <c r="D288" s="27" t="s">
        <v>812</v>
      </c>
      <c r="E288" s="26" t="s">
        <v>39</v>
      </c>
      <c r="F288" s="28" t="n">
        <v>19.2</v>
      </c>
      <c r="G288" s="29" t="n">
        <v>10.34</v>
      </c>
      <c r="H288" s="29" t="n">
        <f aca="false">TRUNC(G288+G288*$F$2,2)</f>
        <v>13.31</v>
      </c>
      <c r="I288" s="29" t="n">
        <f aca="false">TRUNC(H288*F288,2)</f>
        <v>255.55</v>
      </c>
    </row>
    <row r="289" s="30" customFormat="true" ht="11.25" hidden="false" customHeight="false" outlineLevel="0" collapsed="false">
      <c r="A289" s="25" t="s">
        <v>813</v>
      </c>
      <c r="B289" s="26" t="s">
        <v>814</v>
      </c>
      <c r="C289" s="26" t="s">
        <v>37</v>
      </c>
      <c r="D289" s="27" t="s">
        <v>815</v>
      </c>
      <c r="E289" s="26" t="s">
        <v>39</v>
      </c>
      <c r="F289" s="28" t="n">
        <v>410.48</v>
      </c>
      <c r="G289" s="29" t="n">
        <v>2.75</v>
      </c>
      <c r="H289" s="29" t="n">
        <f aca="false">TRUNC(G289+G289*$F$2,2)</f>
        <v>3.54</v>
      </c>
      <c r="I289" s="29" t="n">
        <f aca="false">TRUNC(H289*F289,2)</f>
        <v>1453.09</v>
      </c>
    </row>
    <row r="290" customFormat="false" ht="15" hidden="false" customHeight="false" outlineLevel="0" collapsed="false">
      <c r="A290" s="39"/>
      <c r="B290" s="40"/>
      <c r="C290" s="40"/>
      <c r="D290" s="41"/>
      <c r="E290" s="41"/>
      <c r="F290" s="41"/>
      <c r="G290" s="41"/>
      <c r="H290" s="41"/>
      <c r="I290" s="41"/>
    </row>
    <row r="291" s="44" customFormat="true" ht="15" hidden="false" customHeight="true" outlineLevel="0" collapsed="false">
      <c r="A291" s="42" t="s">
        <v>816</v>
      </c>
      <c r="B291" s="42"/>
      <c r="C291" s="42"/>
      <c r="D291" s="42"/>
      <c r="E291" s="42"/>
      <c r="F291" s="42"/>
      <c r="G291" s="43" t="n">
        <f aca="false">I7+I9+I11+I21+I23+I26+I32+I47+I65+I72+I79+I88+I90+I94+I97+I105+I112+I124+I182+I262+I271+I279+I286</f>
        <v>1099112.55</v>
      </c>
      <c r="H291" s="43"/>
      <c r="I291" s="43"/>
      <c r="K291" s="43"/>
      <c r="L291" s="43"/>
      <c r="M291" s="43"/>
    </row>
    <row r="292" customFormat="false" ht="15" hidden="false" customHeight="false" outlineLevel="0" collapsed="false">
      <c r="A292" s="39"/>
      <c r="B292" s="40"/>
      <c r="C292" s="40"/>
      <c r="D292" s="41"/>
      <c r="E292" s="41"/>
      <c r="F292" s="41"/>
      <c r="G292" s="41"/>
      <c r="H292" s="41"/>
      <c r="I292" s="41"/>
    </row>
    <row r="293" customFormat="false" ht="15" hidden="false" customHeight="true" outlineLevel="0" collapsed="false">
      <c r="A293" s="45" t="s">
        <v>817</v>
      </c>
      <c r="B293" s="45"/>
      <c r="C293" s="45"/>
      <c r="D293" s="45"/>
      <c r="E293" s="45"/>
      <c r="F293" s="45"/>
      <c r="G293" s="45"/>
      <c r="H293" s="45"/>
      <c r="I293" s="45"/>
      <c r="M293" s="46"/>
    </row>
  </sheetData>
  <mergeCells count="15">
    <mergeCell ref="A1:D1"/>
    <mergeCell ref="H1:I1"/>
    <mergeCell ref="A2:D2"/>
    <mergeCell ref="H2:I2"/>
    <mergeCell ref="A3:B3"/>
    <mergeCell ref="C3:D3"/>
    <mergeCell ref="H3:I3"/>
    <mergeCell ref="A4:B4"/>
    <mergeCell ref="C4:D4"/>
    <mergeCell ref="H4:I4"/>
    <mergeCell ref="A5:I5"/>
    <mergeCell ref="A291:F291"/>
    <mergeCell ref="G291:I291"/>
    <mergeCell ref="K291:M291"/>
    <mergeCell ref="A293:I293"/>
  </mergeCell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3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A33" activeCellId="0" sqref="A33"/>
    </sheetView>
  </sheetViews>
  <sheetFormatPr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39.43"/>
    <col collapsed="false" customWidth="true" hidden="false" outlineLevel="0" max="3" min="3" style="0" width="11.99"/>
    <col collapsed="false" customWidth="true" hidden="false" outlineLevel="0" max="4" min="4" style="0" width="14.28"/>
    <col collapsed="false" customWidth="true" hidden="false" outlineLevel="0" max="1025" min="5" style="0" width="8.67"/>
  </cols>
  <sheetData>
    <row r="1" customFormat="false" ht="46.5" hidden="false" customHeight="true" outlineLevel="0" collapsed="false">
      <c r="A1" s="47" t="s">
        <v>818</v>
      </c>
      <c r="B1" s="48" t="s">
        <v>3</v>
      </c>
      <c r="C1" s="48"/>
      <c r="D1" s="48"/>
    </row>
    <row r="2" customFormat="false" ht="15" hidden="false" customHeight="false" outlineLevel="0" collapsed="false">
      <c r="A2" s="49" t="s">
        <v>5</v>
      </c>
      <c r="B2" s="50" t="s">
        <v>819</v>
      </c>
      <c r="C2" s="50"/>
      <c r="D2" s="50"/>
    </row>
    <row r="3" customFormat="false" ht="15" hidden="false" customHeight="false" outlineLevel="0" collapsed="false">
      <c r="A3" s="51" t="s">
        <v>8</v>
      </c>
      <c r="B3" s="52" t="s">
        <v>9</v>
      </c>
      <c r="C3" s="52"/>
      <c r="D3" s="52"/>
    </row>
    <row r="4" customFormat="false" ht="15" hidden="false" customHeight="false" outlineLevel="0" collapsed="false">
      <c r="A4" s="53" t="s">
        <v>820</v>
      </c>
      <c r="B4" s="54" t="n">
        <f aca="false">'PLANILHA ORÇAMENTÁRIA'!F2</f>
        <v>0.2882</v>
      </c>
      <c r="C4" s="55"/>
      <c r="D4" s="56"/>
    </row>
    <row r="5" customFormat="false" ht="15" hidden="false" customHeight="false" outlineLevel="0" collapsed="false">
      <c r="A5" s="53" t="s">
        <v>821</v>
      </c>
      <c r="B5" s="57" t="s">
        <v>822</v>
      </c>
      <c r="C5" s="55" t="s">
        <v>823</v>
      </c>
      <c r="D5" s="58" t="s">
        <v>824</v>
      </c>
    </row>
    <row r="6" customFormat="false" ht="15.75" hidden="false" customHeight="false" outlineLevel="0" collapsed="false">
      <c r="A6" s="59"/>
      <c r="B6" s="60"/>
      <c r="C6" s="61" t="s">
        <v>825</v>
      </c>
      <c r="D6" s="62" t="n">
        <f aca="false">D32/439.84</f>
        <v>2498.89175609312</v>
      </c>
    </row>
    <row r="7" customFormat="false" ht="15.75" hidden="false" customHeight="false" outlineLevel="0" collapsed="false">
      <c r="A7" s="63" t="s">
        <v>826</v>
      </c>
      <c r="B7" s="63"/>
      <c r="C7" s="63"/>
      <c r="D7" s="63"/>
    </row>
    <row r="8" customFormat="false" ht="15" hidden="false" customHeight="false" outlineLevel="0" collapsed="false">
      <c r="A8" s="64" t="s">
        <v>827</v>
      </c>
      <c r="B8" s="65" t="s">
        <v>828</v>
      </c>
      <c r="C8" s="66" t="s">
        <v>829</v>
      </c>
      <c r="D8" s="67" t="s">
        <v>830</v>
      </c>
    </row>
    <row r="9" customFormat="false" ht="15" hidden="false" customHeight="false" outlineLevel="0" collapsed="false">
      <c r="A9" s="68" t="n">
        <v>1</v>
      </c>
      <c r="B9" s="69" t="str">
        <f aca="false">'PLANILHA ORÇAMENTÁRIA'!D7</f>
        <v>ADMINISTRAÇÃO DE OBRA</v>
      </c>
      <c r="C9" s="70" t="n">
        <f aca="false">D9/$D$32</f>
        <v>0.0634636643899663</v>
      </c>
      <c r="D9" s="71" t="n">
        <f aca="false">'PLANILHA ORÇAMENTÁRIA'!I7</f>
        <v>69753.71</v>
      </c>
    </row>
    <row r="10" customFormat="false" ht="15" hidden="false" customHeight="false" outlineLevel="0" collapsed="false">
      <c r="A10" s="68" t="n">
        <v>2</v>
      </c>
      <c r="B10" s="69" t="str">
        <f aca="false">'PLANILHA ORÇAMENTÁRIA'!D9</f>
        <v>SERVIÇOS TÉCNICOS</v>
      </c>
      <c r="C10" s="70" t="n">
        <f aca="false">D10/$D$32</f>
        <v>0.00703221885693144</v>
      </c>
      <c r="D10" s="71" t="n">
        <f aca="false">'PLANILHA ORÇAMENTÁRIA'!I9</f>
        <v>7729.2</v>
      </c>
    </row>
    <row r="11" customFormat="false" ht="15" hidden="false" customHeight="false" outlineLevel="0" collapsed="false">
      <c r="A11" s="68" t="n">
        <v>3</v>
      </c>
      <c r="B11" s="72" t="str">
        <f aca="false">'PLANILHA ORÇAMENTÁRIA'!D11</f>
        <v>INSTALAÇÕES PROVISÓRIAS</v>
      </c>
      <c r="C11" s="70" t="n">
        <f aca="false">D11/$D$32</f>
        <v>0.0549275140202885</v>
      </c>
      <c r="D11" s="73" t="n">
        <f aca="false">'PLANILHA ORÇAMENTÁRIA'!I11</f>
        <v>60371.52</v>
      </c>
    </row>
    <row r="12" customFormat="false" ht="15" hidden="false" customHeight="false" outlineLevel="0" collapsed="false">
      <c r="A12" s="68" t="n">
        <v>4</v>
      </c>
      <c r="B12" s="72" t="str">
        <f aca="false">'PLANILHA ORÇAMENTÁRIA'!D21</f>
        <v>MÁQUINAS E FERRAMENTAS</v>
      </c>
      <c r="C12" s="70" t="n">
        <f aca="false">D12/$D$32</f>
        <v>0.000942578628549005</v>
      </c>
      <c r="D12" s="73" t="n">
        <f aca="false">'PLANILHA ORÇAMENTÁRIA'!I21</f>
        <v>1036</v>
      </c>
    </row>
    <row r="13" customFormat="false" ht="15" hidden="false" customHeight="false" outlineLevel="0" collapsed="false">
      <c r="A13" s="68" t="n">
        <v>5</v>
      </c>
      <c r="B13" s="72" t="str">
        <f aca="false">'PLANILHA ORÇAMENTÁRIA'!D23</f>
        <v>LIMPEZA DA OBRA</v>
      </c>
      <c r="C13" s="70" t="n">
        <f aca="false">D13/$D$32</f>
        <v>0.00408614204250511</v>
      </c>
      <c r="D13" s="73" t="n">
        <f aca="false">'PLANILHA ORÇAMENTÁRIA'!I23</f>
        <v>4491.13</v>
      </c>
    </row>
    <row r="14" customFormat="false" ht="15" hidden="false" customHeight="false" outlineLevel="0" collapsed="false">
      <c r="A14" s="68" t="n">
        <v>6</v>
      </c>
      <c r="B14" s="72" t="str">
        <f aca="false">'PLANILHA ORÇAMENTÁRIA'!D26</f>
        <v>MOVIMENTAÇÃO DE TERRA</v>
      </c>
      <c r="C14" s="70" t="n">
        <f aca="false">D14/$D$32</f>
        <v>0.020201097694681</v>
      </c>
      <c r="D14" s="73" t="n">
        <f aca="false">'PLANILHA ORÇAMENTÁRIA'!I26</f>
        <v>22203.28</v>
      </c>
    </row>
    <row r="15" customFormat="false" ht="15" hidden="false" customHeight="false" outlineLevel="0" collapsed="false">
      <c r="A15" s="68" t="n">
        <v>7</v>
      </c>
      <c r="B15" s="72" t="str">
        <f aca="false">'PLANILHA ORÇAMENTÁRIA'!D32</f>
        <v>INFRA-ESTRUTURA</v>
      </c>
      <c r="C15" s="70" t="n">
        <f aca="false">D15/$D$32</f>
        <v>0.109419695007577</v>
      </c>
      <c r="D15" s="73" t="n">
        <f aca="false">'PLANILHA ORÇAMENTÁRIA'!I32</f>
        <v>120264.56</v>
      </c>
    </row>
    <row r="16" customFormat="false" ht="15" hidden="false" customHeight="false" outlineLevel="0" collapsed="false">
      <c r="A16" s="68" t="n">
        <v>8</v>
      </c>
      <c r="B16" s="72" t="str">
        <f aca="false">'PLANILHA ORÇAMENTÁRIA'!D47</f>
        <v>SUPER-ESTRUTURA</v>
      </c>
      <c r="C16" s="70" t="n">
        <f aca="false">D16/$D$32</f>
        <v>0.0635318739650457</v>
      </c>
      <c r="D16" s="73" t="n">
        <f aca="false">'PLANILHA ORÇAMENTÁRIA'!I47</f>
        <v>69828.68</v>
      </c>
    </row>
    <row r="17" customFormat="false" ht="15" hidden="false" customHeight="false" outlineLevel="0" collapsed="false">
      <c r="A17" s="68" t="n">
        <v>9</v>
      </c>
      <c r="B17" s="72" t="str">
        <f aca="false">'PLANILHA ORÇAMENTÁRIA'!D65</f>
        <v>ALVENARIAS E DIVISÓRIAS</v>
      </c>
      <c r="C17" s="70" t="n">
        <f aca="false">D17/$D$32</f>
        <v>0.0746725437717912</v>
      </c>
      <c r="D17" s="73" t="n">
        <f aca="false">'PLANILHA ORÇAMENTÁRIA'!I65</f>
        <v>82073.53</v>
      </c>
    </row>
    <row r="18" customFormat="false" ht="15" hidden="false" customHeight="false" outlineLevel="0" collapsed="false">
      <c r="A18" s="68" t="n">
        <v>10</v>
      </c>
      <c r="B18" s="72" t="str">
        <f aca="false">'PLANILHA ORÇAMENTÁRIA'!D72</f>
        <v>ESQUADRIA E FERRAGENS</v>
      </c>
      <c r="C18" s="70" t="n">
        <f aca="false">D18/$D$32</f>
        <v>0.0910631854763191</v>
      </c>
      <c r="D18" s="73" t="n">
        <f aca="false">'PLANILHA ORÇAMENTÁRIA'!I72</f>
        <v>100088.69</v>
      </c>
    </row>
    <row r="19" customFormat="false" ht="15" hidden="false" customHeight="false" outlineLevel="0" collapsed="false">
      <c r="A19" s="68" t="n">
        <v>11</v>
      </c>
      <c r="B19" s="72" t="str">
        <f aca="false">'PLANILHA ORÇAMENTÁRIA'!D79</f>
        <v>COBERTURA</v>
      </c>
      <c r="C19" s="70" t="n">
        <f aca="false">D19/$D$32</f>
        <v>0.10492870816551</v>
      </c>
      <c r="D19" s="73" t="n">
        <f aca="false">'PLANILHA ORÇAMENTÁRIA'!I79</f>
        <v>115328.46</v>
      </c>
    </row>
    <row r="20" customFormat="false" ht="15" hidden="false" customHeight="false" outlineLevel="0" collapsed="false">
      <c r="A20" s="68" t="n">
        <v>12</v>
      </c>
      <c r="B20" s="72" t="str">
        <f aca="false">'PLANILHA ORÇAMENTÁRIA'!D88</f>
        <v>IMPERMEABILIZAÇÃO</v>
      </c>
      <c r="C20" s="70" t="n">
        <f aca="false">D20/$D$32</f>
        <v>0.0044285091640524</v>
      </c>
      <c r="D20" s="73" t="n">
        <f aca="false">'PLANILHA ORÇAMENTÁRIA'!I88</f>
        <v>4867.43</v>
      </c>
    </row>
    <row r="21" customFormat="false" ht="15" hidden="false" customHeight="false" outlineLevel="0" collapsed="false">
      <c r="A21" s="68" t="n">
        <v>13</v>
      </c>
      <c r="B21" s="72" t="str">
        <f aca="false">'PLANILHA ORÇAMENTÁRIA'!D90</f>
        <v>REVESTIMENTO</v>
      </c>
      <c r="C21" s="70" t="n">
        <f aca="false">D21/$D$32</f>
        <v>0.0868769808878991</v>
      </c>
      <c r="D21" s="73" t="n">
        <f aca="false">'PLANILHA ORÇAMENTÁRIA'!I90</f>
        <v>95487.58</v>
      </c>
    </row>
    <row r="22" customFormat="false" ht="15" hidden="false" customHeight="false" outlineLevel="0" collapsed="false">
      <c r="A22" s="68" t="n">
        <v>14</v>
      </c>
      <c r="B22" s="72" t="str">
        <f aca="false">'PLANILHA ORÇAMENTÁRIA'!D94</f>
        <v>FORRO</v>
      </c>
      <c r="C22" s="70" t="n">
        <f aca="false">D22/$D$32</f>
        <v>0.0245582492893926</v>
      </c>
      <c r="D22" s="73" t="n">
        <f aca="false">'PLANILHA ORÇAMENTÁRIA'!I94</f>
        <v>26992.28</v>
      </c>
    </row>
    <row r="23" customFormat="false" ht="15" hidden="false" customHeight="false" outlineLevel="0" collapsed="false">
      <c r="A23" s="68" t="n">
        <v>15</v>
      </c>
      <c r="B23" s="72" t="str">
        <f aca="false">'PLANILHA ORÇAMENTÁRIA'!D97</f>
        <v>PINTURA</v>
      </c>
      <c r="C23" s="70" t="n">
        <f aca="false">D23/$D$32</f>
        <v>0.0460468857352234</v>
      </c>
      <c r="D23" s="73" t="n">
        <f aca="false">'PLANILHA ORÇAMENTÁRIA'!I97</f>
        <v>50610.71</v>
      </c>
    </row>
    <row r="24" customFormat="false" ht="15" hidden="false" customHeight="false" outlineLevel="0" collapsed="false">
      <c r="A24" s="68" t="n">
        <v>16</v>
      </c>
      <c r="B24" s="72" t="str">
        <f aca="false">'PLANILHA ORÇAMENTÁRIA'!D105</f>
        <v>PAVIMENTAÇÕES</v>
      </c>
      <c r="C24" s="70" t="n">
        <f aca="false">D24/$D$32</f>
        <v>0.0710645784182885</v>
      </c>
      <c r="D24" s="73" t="n">
        <f aca="false">'PLANILHA ORÇAMENTÁRIA'!I105</f>
        <v>78107.97</v>
      </c>
    </row>
    <row r="25" customFormat="false" ht="15" hidden="false" customHeight="false" outlineLevel="0" collapsed="false">
      <c r="A25" s="68" t="n">
        <v>17</v>
      </c>
      <c r="B25" s="72" t="str">
        <f aca="false">'PLANILHA ORÇAMENTÁRIA'!D112</f>
        <v>LOUÇAS E METAIS</v>
      </c>
      <c r="C25" s="70" t="n">
        <f aca="false">D25/$D$32</f>
        <v>0.0114994319735499</v>
      </c>
      <c r="D25" s="73" t="n">
        <f aca="false">'PLANILHA ORÇAMENTÁRIA'!I112</f>
        <v>12639.17</v>
      </c>
    </row>
    <row r="26" customFormat="false" ht="15" hidden="false" customHeight="false" outlineLevel="0" collapsed="false">
      <c r="A26" s="68" t="n">
        <v>18</v>
      </c>
      <c r="B26" s="72" t="str">
        <f aca="false">'PLANILHA ORÇAMENTÁRIA'!D124</f>
        <v>INSTALAÇÕES HIDROSSANITÁRIAS</v>
      </c>
      <c r="C26" s="70" t="n">
        <f aca="false">D26/$D$32</f>
        <v>0.0175954136817017</v>
      </c>
      <c r="D26" s="73" t="n">
        <f aca="false">'PLANILHA ORÇAMENTÁRIA'!I124</f>
        <v>19339.34</v>
      </c>
    </row>
    <row r="27" customFormat="false" ht="15" hidden="false" customHeight="false" outlineLevel="0" collapsed="false">
      <c r="A27" s="68" t="n">
        <v>19</v>
      </c>
      <c r="B27" s="72" t="str">
        <f aca="false">'PLANILHA ORÇAMENTÁRIA'!D182</f>
        <v>INSTALAÇÕES ELÉTRICAS E LÓGICA</v>
      </c>
      <c r="C27" s="70" t="n">
        <f aca="false">D27/$D$32</f>
        <v>0.101415619355816</v>
      </c>
      <c r="D27" s="73" t="n">
        <f aca="false">'PLANILHA ORÇAMENTÁRIA'!I182</f>
        <v>111467.18</v>
      </c>
    </row>
    <row r="28" customFormat="false" ht="15" hidden="false" customHeight="false" outlineLevel="0" collapsed="false">
      <c r="A28" s="68" t="n">
        <v>20</v>
      </c>
      <c r="B28" s="69" t="str">
        <f aca="false">'PLANILHA ORÇAMENTÁRIA'!D262</f>
        <v>PREVENÇÃO E COMBATE A INCÊNDIO</v>
      </c>
      <c r="C28" s="70" t="n">
        <f aca="false">D28/$D$32</f>
        <v>0.003264442754293</v>
      </c>
      <c r="D28" s="71" t="n">
        <f aca="false">'PLANILHA ORÇAMENTÁRIA'!I262</f>
        <v>3587.99</v>
      </c>
    </row>
    <row r="29" customFormat="false" ht="15" hidden="false" customHeight="false" outlineLevel="0" collapsed="false">
      <c r="A29" s="68" t="n">
        <v>21</v>
      </c>
      <c r="B29" s="69" t="str">
        <f aca="false">'PLANILHA ORÇAMENTÁRIA'!D271</f>
        <v>ACESSIBILIDADE</v>
      </c>
      <c r="C29" s="70" t="n">
        <f aca="false">D29/$D$32</f>
        <v>0.0174328825560221</v>
      </c>
      <c r="D29" s="71" t="n">
        <f aca="false">'PLANILHA ORÇAMENTÁRIA'!I271</f>
        <v>19160.7</v>
      </c>
    </row>
    <row r="30" customFormat="false" ht="15" hidden="false" customHeight="false" outlineLevel="0" collapsed="false">
      <c r="A30" s="68" t="n">
        <v>21</v>
      </c>
      <c r="B30" s="69" t="str">
        <f aca="false">'PLANILHA ORÇAMENTÁRIA'!D279</f>
        <v>SERVIÇOS COMPLEMENTARES</v>
      </c>
      <c r="C30" s="70" t="n">
        <f aca="false">D30/$D$32</f>
        <v>0.0178941819925539</v>
      </c>
      <c r="D30" s="71" t="n">
        <f aca="false">'PLANILHA ORÇAMENTÁRIA'!I279</f>
        <v>19667.72</v>
      </c>
    </row>
    <row r="31" customFormat="false" ht="15.75" hidden="false" customHeight="false" outlineLevel="0" collapsed="false">
      <c r="A31" s="68" t="n">
        <v>22</v>
      </c>
      <c r="B31" s="72" t="str">
        <f aca="false">'PLANILHA ORÇAMENTÁRIA'!D286</f>
        <v>LIMPEZA FINAL DE OBRA</v>
      </c>
      <c r="C31" s="70" t="n">
        <f aca="false">D31/$D$32</f>
        <v>0.00365360217204325</v>
      </c>
      <c r="D31" s="73" t="n">
        <f aca="false">'PLANILHA ORÇAMENTÁRIA'!I286</f>
        <v>4015.72</v>
      </c>
    </row>
    <row r="32" customFormat="false" ht="15.75" hidden="false" customHeight="false" outlineLevel="0" collapsed="false">
      <c r="A32" s="74"/>
      <c r="B32" s="75" t="s">
        <v>831</v>
      </c>
      <c r="C32" s="76" t="n">
        <f aca="false">SUM(C9:C31)</f>
        <v>1</v>
      </c>
      <c r="D32" s="77" t="n">
        <f aca="false">SUM(D9:D31)</f>
        <v>1099112.55</v>
      </c>
    </row>
    <row r="33" customFormat="false" ht="27.75" hidden="false" customHeight="true" outlineLevel="0" collapsed="false">
      <c r="A33" s="78" t="str">
        <f aca="false">'PLANILHA ORÇAMENTÁRIA'!A293:I293</f>
        <v>(Um milhão, noventa e nove mil, cento e doze reais e cinquenta e cinco centavos)</v>
      </c>
      <c r="B33" s="78"/>
      <c r="C33" s="78"/>
      <c r="D33" s="78"/>
    </row>
  </sheetData>
  <mergeCells count="5">
    <mergeCell ref="B1:D1"/>
    <mergeCell ref="B2:D2"/>
    <mergeCell ref="B3:D3"/>
    <mergeCell ref="A7:D7"/>
    <mergeCell ref="A33:D33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J26" activeCellId="0" sqref="J26"/>
    </sheetView>
  </sheetViews>
  <sheetFormatPr defaultRowHeight="15" zeroHeight="false" outlineLevelRow="0" outlineLevelCol="0"/>
  <cols>
    <col collapsed="false" customWidth="true" hidden="false" outlineLevel="0" max="1" min="1" style="3" width="9.14"/>
    <col collapsed="false" customWidth="true" hidden="false" outlineLevel="0" max="2" min="2" style="3" width="51.14"/>
    <col collapsed="false" customWidth="true" hidden="false" outlineLevel="0" max="3" min="3" style="3" width="17.29"/>
    <col collapsed="false" customWidth="true" hidden="false" outlineLevel="0" max="4" min="4" style="3" width="18.42"/>
    <col collapsed="false" customWidth="true" hidden="false" outlineLevel="0" max="5" min="5" style="3" width="10.14"/>
    <col collapsed="false" customWidth="true" hidden="false" outlineLevel="0" max="6" min="6" style="3" width="18.29"/>
    <col collapsed="false" customWidth="true" hidden="false" outlineLevel="0" max="7" min="7" style="3" width="10.71"/>
    <col collapsed="false" customWidth="true" hidden="false" outlineLevel="0" max="8" min="8" style="3" width="9.14"/>
    <col collapsed="false" customWidth="true" hidden="false" outlineLevel="0" max="9" min="9" style="3" width="11.86"/>
    <col collapsed="false" customWidth="true" hidden="false" outlineLevel="0" max="10" min="10" style="3" width="12.14"/>
    <col collapsed="false" customWidth="true" hidden="false" outlineLevel="0" max="11" min="11" style="2" width="5.28"/>
    <col collapsed="false" customWidth="true" hidden="false" outlineLevel="0" max="1025" min="12" style="0" width="8.67"/>
  </cols>
  <sheetData>
    <row r="1" customFormat="false" ht="15.75" hidden="false" customHeight="false" outlineLevel="0" collapsed="false">
      <c r="A1" s="79" t="s">
        <v>832</v>
      </c>
      <c r="B1" s="79"/>
      <c r="C1" s="79"/>
      <c r="D1" s="79"/>
      <c r="E1" s="79"/>
      <c r="F1" s="79"/>
      <c r="G1" s="79"/>
      <c r="H1" s="79"/>
      <c r="I1" s="79"/>
      <c r="J1" s="79"/>
    </row>
    <row r="2" customFormat="false" ht="15.75" hidden="false" customHeight="true" outlineLevel="0" collapsed="false">
      <c r="A2" s="80" t="s">
        <v>833</v>
      </c>
      <c r="B2" s="80"/>
      <c r="C2" s="80"/>
      <c r="D2" s="80"/>
      <c r="E2" s="80"/>
      <c r="F2" s="80"/>
      <c r="G2" s="80"/>
      <c r="H2" s="80"/>
      <c r="I2" s="80"/>
      <c r="J2" s="80"/>
    </row>
    <row r="3" customFormat="false" ht="30.75" hidden="false" customHeight="false" outlineLevel="0" collapsed="false">
      <c r="A3" s="81" t="s">
        <v>834</v>
      </c>
      <c r="B3" s="82" t="s">
        <v>828</v>
      </c>
      <c r="C3" s="82" t="s">
        <v>835</v>
      </c>
      <c r="D3" s="82" t="s">
        <v>836</v>
      </c>
      <c r="E3" s="82" t="s">
        <v>837</v>
      </c>
      <c r="F3" s="82" t="s">
        <v>838</v>
      </c>
      <c r="G3" s="82" t="s">
        <v>839</v>
      </c>
      <c r="H3" s="82" t="s">
        <v>840</v>
      </c>
      <c r="I3" s="83" t="s">
        <v>841</v>
      </c>
      <c r="J3" s="79" t="s">
        <v>842</v>
      </c>
    </row>
    <row r="4" customFormat="false" ht="15" hidden="false" customHeight="true" outlineLevel="0" collapsed="false">
      <c r="A4" s="84" t="s">
        <v>843</v>
      </c>
      <c r="B4" s="85" t="s">
        <v>844</v>
      </c>
      <c r="C4" s="86" t="s">
        <v>845</v>
      </c>
      <c r="D4" s="87" t="s">
        <v>846</v>
      </c>
      <c r="E4" s="87" t="s">
        <v>847</v>
      </c>
      <c r="F4" s="88" t="s">
        <v>848</v>
      </c>
      <c r="G4" s="89" t="n">
        <v>43313</v>
      </c>
      <c r="H4" s="90" t="s">
        <v>27</v>
      </c>
      <c r="I4" s="91" t="n">
        <v>22.68</v>
      </c>
      <c r="J4" s="92" t="n">
        <f aca="false">MEDIAN(I4:I5)</f>
        <v>23.15</v>
      </c>
    </row>
    <row r="5" customFormat="false" ht="15" hidden="false" customHeight="false" outlineLevel="0" collapsed="false">
      <c r="A5" s="84"/>
      <c r="B5" s="85"/>
      <c r="C5" s="93" t="s">
        <v>849</v>
      </c>
      <c r="D5" s="94" t="s">
        <v>850</v>
      </c>
      <c r="E5" s="94" t="s">
        <v>851</v>
      </c>
      <c r="F5" s="94" t="s">
        <v>852</v>
      </c>
      <c r="G5" s="95" t="n">
        <v>43313</v>
      </c>
      <c r="H5" s="90"/>
      <c r="I5" s="96" t="n">
        <v>23.62</v>
      </c>
      <c r="J5" s="92"/>
    </row>
    <row r="6" customFormat="false" ht="15" hidden="false" customHeight="true" outlineLevel="0" collapsed="false">
      <c r="A6" s="97" t="s">
        <v>853</v>
      </c>
      <c r="B6" s="98" t="s">
        <v>854</v>
      </c>
      <c r="C6" s="99" t="s">
        <v>845</v>
      </c>
      <c r="D6" s="100" t="s">
        <v>855</v>
      </c>
      <c r="E6" s="100" t="s">
        <v>847</v>
      </c>
      <c r="F6" s="100" t="s">
        <v>848</v>
      </c>
      <c r="G6" s="101" t="n">
        <v>43313</v>
      </c>
      <c r="H6" s="102" t="s">
        <v>27</v>
      </c>
      <c r="I6" s="103" t="n">
        <v>665</v>
      </c>
      <c r="J6" s="104" t="n">
        <f aca="false">MEDIAN(I6:I7)</f>
        <v>659.815</v>
      </c>
    </row>
    <row r="7" customFormat="false" ht="15" hidden="false" customHeight="false" outlineLevel="0" collapsed="false">
      <c r="A7" s="97"/>
      <c r="B7" s="98"/>
      <c r="C7" s="93" t="s">
        <v>849</v>
      </c>
      <c r="D7" s="94" t="s">
        <v>850</v>
      </c>
      <c r="E7" s="94" t="s">
        <v>851</v>
      </c>
      <c r="F7" s="94" t="s">
        <v>852</v>
      </c>
      <c r="G7" s="95" t="n">
        <v>43313</v>
      </c>
      <c r="H7" s="102"/>
      <c r="I7" s="96" t="n">
        <v>654.63</v>
      </c>
      <c r="J7" s="104"/>
    </row>
    <row r="8" customFormat="false" ht="15" hidden="false" customHeight="true" outlineLevel="0" collapsed="false">
      <c r="A8" s="105" t="s">
        <v>856</v>
      </c>
      <c r="B8" s="106" t="s">
        <v>857</v>
      </c>
      <c r="C8" s="99" t="s">
        <v>845</v>
      </c>
      <c r="D8" s="100" t="s">
        <v>855</v>
      </c>
      <c r="E8" s="100" t="s">
        <v>847</v>
      </c>
      <c r="F8" s="100" t="s">
        <v>848</v>
      </c>
      <c r="G8" s="101" t="n">
        <v>43313</v>
      </c>
      <c r="H8" s="102" t="s">
        <v>27</v>
      </c>
      <c r="I8" s="103" t="n">
        <v>15.45</v>
      </c>
      <c r="J8" s="104" t="n">
        <f aca="false">MEDIAN(I8:I9)</f>
        <v>21.325</v>
      </c>
    </row>
    <row r="9" customFormat="false" ht="15" hidden="false" customHeight="false" outlineLevel="0" collapsed="false">
      <c r="A9" s="105"/>
      <c r="B9" s="106"/>
      <c r="C9" s="93" t="s">
        <v>849</v>
      </c>
      <c r="D9" s="94" t="s">
        <v>850</v>
      </c>
      <c r="E9" s="94" t="s">
        <v>851</v>
      </c>
      <c r="F9" s="94" t="s">
        <v>852</v>
      </c>
      <c r="G9" s="95" t="n">
        <v>43313</v>
      </c>
      <c r="H9" s="102"/>
      <c r="I9" s="96" t="n">
        <v>27.2</v>
      </c>
      <c r="J9" s="104"/>
    </row>
    <row r="10" customFormat="false" ht="30" hidden="false" customHeight="false" outlineLevel="0" collapsed="false">
      <c r="A10" s="107" t="s">
        <v>858</v>
      </c>
      <c r="B10" s="108" t="s">
        <v>859</v>
      </c>
      <c r="C10" s="99" t="s">
        <v>845</v>
      </c>
      <c r="D10" s="100" t="s">
        <v>855</v>
      </c>
      <c r="E10" s="100" t="s">
        <v>847</v>
      </c>
      <c r="F10" s="100" t="s">
        <v>848</v>
      </c>
      <c r="G10" s="101" t="n">
        <v>43313</v>
      </c>
      <c r="H10" s="109" t="s">
        <v>100</v>
      </c>
      <c r="I10" s="103" t="n">
        <v>28.68</v>
      </c>
      <c r="J10" s="110" t="n">
        <f aca="false">MEDIAN(I10:I10)</f>
        <v>28.68</v>
      </c>
    </row>
    <row r="11" customFormat="false" ht="15" hidden="false" customHeight="true" outlineLevel="0" collapsed="false">
      <c r="A11" s="97" t="s">
        <v>860</v>
      </c>
      <c r="B11" s="98" t="s">
        <v>655</v>
      </c>
      <c r="C11" s="99" t="s">
        <v>845</v>
      </c>
      <c r="D11" s="100" t="s">
        <v>855</v>
      </c>
      <c r="E11" s="100" t="s">
        <v>847</v>
      </c>
      <c r="F11" s="100" t="s">
        <v>848</v>
      </c>
      <c r="G11" s="101" t="n">
        <v>43313</v>
      </c>
      <c r="H11" s="102" t="s">
        <v>100</v>
      </c>
      <c r="I11" s="103" t="n">
        <v>3.21</v>
      </c>
      <c r="J11" s="104" t="n">
        <f aca="false">MEDIAN(I11:I12)</f>
        <v>3.01</v>
      </c>
      <c r="L11" s="0" t="n">
        <f aca="false">96.48/30</f>
        <v>3.216</v>
      </c>
    </row>
    <row r="12" customFormat="false" ht="15" hidden="false" customHeight="false" outlineLevel="0" collapsed="false">
      <c r="A12" s="97"/>
      <c r="B12" s="98"/>
      <c r="C12" s="93" t="s">
        <v>849</v>
      </c>
      <c r="D12" s="94" t="s">
        <v>850</v>
      </c>
      <c r="E12" s="94" t="s">
        <v>851</v>
      </c>
      <c r="F12" s="94" t="s">
        <v>852</v>
      </c>
      <c r="G12" s="95" t="n">
        <v>43313</v>
      </c>
      <c r="H12" s="102"/>
      <c r="I12" s="96" t="n">
        <v>2.81</v>
      </c>
      <c r="J12" s="104"/>
      <c r="L12" s="0" t="n">
        <f aca="false">28.18/10</f>
        <v>2.818</v>
      </c>
    </row>
    <row r="13" customFormat="false" ht="15" hidden="false" customHeight="true" outlineLevel="0" collapsed="false">
      <c r="A13" s="97" t="s">
        <v>861</v>
      </c>
      <c r="B13" s="98" t="s">
        <v>862</v>
      </c>
      <c r="C13" s="99" t="s">
        <v>845</v>
      </c>
      <c r="D13" s="100" t="s">
        <v>855</v>
      </c>
      <c r="E13" s="100" t="s">
        <v>847</v>
      </c>
      <c r="F13" s="100" t="s">
        <v>848</v>
      </c>
      <c r="G13" s="101" t="n">
        <v>43313</v>
      </c>
      <c r="H13" s="102" t="s">
        <v>27</v>
      </c>
      <c r="I13" s="103" t="n">
        <v>8.88</v>
      </c>
      <c r="J13" s="104" t="n">
        <f aca="false">MEDIAN(I13:I14)</f>
        <v>9.15</v>
      </c>
    </row>
    <row r="14" customFormat="false" ht="15" hidden="false" customHeight="false" outlineLevel="0" collapsed="false">
      <c r="A14" s="97"/>
      <c r="B14" s="98"/>
      <c r="C14" s="93" t="s">
        <v>849</v>
      </c>
      <c r="D14" s="94" t="s">
        <v>850</v>
      </c>
      <c r="E14" s="94" t="s">
        <v>851</v>
      </c>
      <c r="F14" s="94" t="s">
        <v>852</v>
      </c>
      <c r="G14" s="95" t="n">
        <v>43313</v>
      </c>
      <c r="H14" s="102"/>
      <c r="I14" s="96" t="n">
        <v>9.42</v>
      </c>
      <c r="J14" s="104"/>
    </row>
    <row r="15" customFormat="false" ht="15" hidden="false" customHeight="true" outlineLevel="0" collapsed="false">
      <c r="A15" s="97" t="s">
        <v>863</v>
      </c>
      <c r="B15" s="98" t="s">
        <v>864</v>
      </c>
      <c r="C15" s="99" t="s">
        <v>845</v>
      </c>
      <c r="D15" s="100" t="s">
        <v>855</v>
      </c>
      <c r="E15" s="100" t="s">
        <v>847</v>
      </c>
      <c r="F15" s="100" t="s">
        <v>848</v>
      </c>
      <c r="G15" s="101" t="n">
        <v>43313</v>
      </c>
      <c r="H15" s="102" t="s">
        <v>27</v>
      </c>
      <c r="I15" s="103" t="n">
        <v>8.86</v>
      </c>
      <c r="J15" s="104" t="n">
        <f aca="false">MEDIAN(I15:I16)</f>
        <v>8.17</v>
      </c>
    </row>
    <row r="16" customFormat="false" ht="15" hidden="false" customHeight="false" outlineLevel="0" collapsed="false">
      <c r="A16" s="97"/>
      <c r="B16" s="98"/>
      <c r="C16" s="93" t="s">
        <v>849</v>
      </c>
      <c r="D16" s="94" t="s">
        <v>850</v>
      </c>
      <c r="E16" s="94" t="s">
        <v>851</v>
      </c>
      <c r="F16" s="94" t="s">
        <v>852</v>
      </c>
      <c r="G16" s="95" t="n">
        <v>43313</v>
      </c>
      <c r="H16" s="102"/>
      <c r="I16" s="96" t="n">
        <v>7.48</v>
      </c>
      <c r="J16" s="104"/>
    </row>
    <row r="17" customFormat="false" ht="15" hidden="false" customHeight="true" outlineLevel="0" collapsed="false">
      <c r="A17" s="97" t="s">
        <v>865</v>
      </c>
      <c r="B17" s="98" t="s">
        <v>866</v>
      </c>
      <c r="C17" s="99" t="s">
        <v>845</v>
      </c>
      <c r="D17" s="100" t="s">
        <v>855</v>
      </c>
      <c r="E17" s="100" t="s">
        <v>847</v>
      </c>
      <c r="F17" s="100" t="s">
        <v>848</v>
      </c>
      <c r="G17" s="101" t="n">
        <v>43313</v>
      </c>
      <c r="H17" s="102" t="s">
        <v>867</v>
      </c>
      <c r="I17" s="103" t="n">
        <v>675.25</v>
      </c>
      <c r="J17" s="104" t="n">
        <f aca="false">MEDIAN(I17:I18)</f>
        <v>483.775</v>
      </c>
    </row>
    <row r="18" customFormat="false" ht="15" hidden="false" customHeight="false" outlineLevel="0" collapsed="false">
      <c r="A18" s="97"/>
      <c r="B18" s="98"/>
      <c r="C18" s="93" t="s">
        <v>849</v>
      </c>
      <c r="D18" s="94" t="s">
        <v>850</v>
      </c>
      <c r="E18" s="94" t="s">
        <v>851</v>
      </c>
      <c r="F18" s="94" t="s">
        <v>852</v>
      </c>
      <c r="G18" s="95" t="n">
        <v>43313</v>
      </c>
      <c r="H18" s="102"/>
      <c r="I18" s="96" t="n">
        <v>292.3</v>
      </c>
      <c r="J18" s="104"/>
    </row>
    <row r="19" customFormat="false" ht="15" hidden="false" customHeight="true" outlineLevel="0" collapsed="false">
      <c r="A19" s="111" t="s">
        <v>868</v>
      </c>
      <c r="B19" s="112" t="s">
        <v>869</v>
      </c>
      <c r="C19" s="113" t="s">
        <v>845</v>
      </c>
      <c r="D19" s="100" t="s">
        <v>855</v>
      </c>
      <c r="E19" s="100" t="s">
        <v>847</v>
      </c>
      <c r="F19" s="100" t="s">
        <v>848</v>
      </c>
      <c r="G19" s="101" t="n">
        <v>43313</v>
      </c>
      <c r="H19" s="114" t="s">
        <v>27</v>
      </c>
      <c r="I19" s="115" t="n">
        <v>775.5</v>
      </c>
      <c r="J19" s="116" t="n">
        <f aca="false">MEDIAN(I19:I20)</f>
        <v>785.73</v>
      </c>
    </row>
    <row r="20" customFormat="false" ht="15.75" hidden="false" customHeight="false" outlineLevel="0" collapsed="false">
      <c r="A20" s="111"/>
      <c r="B20" s="112"/>
      <c r="C20" s="117" t="s">
        <v>849</v>
      </c>
      <c r="D20" s="118" t="s">
        <v>850</v>
      </c>
      <c r="E20" s="118" t="s">
        <v>851</v>
      </c>
      <c r="F20" s="118" t="s">
        <v>852</v>
      </c>
      <c r="G20" s="119" t="n">
        <v>43313</v>
      </c>
      <c r="H20" s="114"/>
      <c r="I20" s="120" t="n">
        <v>795.96</v>
      </c>
      <c r="J20" s="116"/>
    </row>
    <row r="21" customFormat="false" ht="15" hidden="false" customHeight="false" outlineLevel="0" collapsed="false">
      <c r="A21" s="121"/>
      <c r="B21" s="122"/>
      <c r="C21" s="121"/>
      <c r="D21" s="123"/>
      <c r="E21" s="123"/>
      <c r="F21" s="124"/>
      <c r="G21" s="125"/>
      <c r="H21" s="126"/>
      <c r="I21" s="126"/>
      <c r="J21" s="126"/>
    </row>
    <row r="22" customFormat="false" ht="15" hidden="false" customHeight="false" outlineLevel="0" collapsed="false">
      <c r="B22" s="127"/>
    </row>
    <row r="23" customFormat="false" ht="15.75" hidden="false" customHeight="false" outlineLevel="0" collapsed="false">
      <c r="B23" s="127"/>
    </row>
    <row r="24" customFormat="false" ht="15.75" hidden="false" customHeight="true" outlineLevel="0" collapsed="false">
      <c r="A24" s="128" t="s">
        <v>870</v>
      </c>
      <c r="B24" s="128"/>
      <c r="C24" s="128"/>
      <c r="D24" s="128"/>
      <c r="E24" s="128"/>
      <c r="F24" s="128"/>
      <c r="G24" s="128"/>
      <c r="H24" s="128"/>
      <c r="I24" s="128"/>
      <c r="J24" s="128"/>
    </row>
    <row r="25" customFormat="false" ht="30.75" hidden="false" customHeight="false" outlineLevel="0" collapsed="false">
      <c r="A25" s="81" t="s">
        <v>834</v>
      </c>
      <c r="B25" s="82" t="s">
        <v>828</v>
      </c>
      <c r="C25" s="82" t="s">
        <v>835</v>
      </c>
      <c r="D25" s="82" t="s">
        <v>836</v>
      </c>
      <c r="E25" s="82" t="s">
        <v>837</v>
      </c>
      <c r="F25" s="82" t="s">
        <v>838</v>
      </c>
      <c r="G25" s="82" t="s">
        <v>839</v>
      </c>
      <c r="H25" s="82" t="s">
        <v>840</v>
      </c>
      <c r="I25" s="83" t="s">
        <v>841</v>
      </c>
      <c r="J25" s="79" t="s">
        <v>842</v>
      </c>
    </row>
    <row r="26" customFormat="false" ht="15" hidden="false" customHeight="true" outlineLevel="0" collapsed="false">
      <c r="A26" s="129" t="s">
        <v>871</v>
      </c>
      <c r="B26" s="130" t="s">
        <v>872</v>
      </c>
      <c r="C26" s="131" t="s">
        <v>845</v>
      </c>
      <c r="D26" s="88" t="s">
        <v>846</v>
      </c>
      <c r="E26" s="88" t="s">
        <v>847</v>
      </c>
      <c r="F26" s="88" t="s">
        <v>848</v>
      </c>
      <c r="G26" s="89" t="n">
        <v>43313</v>
      </c>
      <c r="H26" s="132" t="s">
        <v>27</v>
      </c>
      <c r="I26" s="133" t="n">
        <v>20.3</v>
      </c>
      <c r="J26" s="92" t="n">
        <f aca="false">MEDIAN(I26:I28)</f>
        <v>20.3</v>
      </c>
      <c r="K26" s="134"/>
      <c r="L26" s="135"/>
      <c r="M26" s="135"/>
      <c r="N26" s="135"/>
      <c r="O26" s="135"/>
    </row>
    <row r="27" customFormat="false" ht="15" hidden="false" customHeight="false" outlineLevel="0" collapsed="false">
      <c r="A27" s="129"/>
      <c r="B27" s="130"/>
      <c r="C27" s="136" t="s">
        <v>849</v>
      </c>
      <c r="D27" s="137" t="s">
        <v>850</v>
      </c>
      <c r="E27" s="137" t="s">
        <v>851</v>
      </c>
      <c r="F27" s="137" t="s">
        <v>873</v>
      </c>
      <c r="G27" s="138" t="n">
        <v>43313</v>
      </c>
      <c r="H27" s="132"/>
      <c r="I27" s="139" t="n">
        <v>26.85</v>
      </c>
      <c r="J27" s="92"/>
      <c r="K27" s="134"/>
      <c r="L27" s="135"/>
      <c r="M27" s="135"/>
      <c r="N27" s="135"/>
      <c r="O27" s="135"/>
    </row>
    <row r="28" customFormat="false" ht="15" hidden="false" customHeight="false" outlineLevel="0" collapsed="false">
      <c r="A28" s="129"/>
      <c r="B28" s="130"/>
      <c r="C28" s="140" t="s">
        <v>874</v>
      </c>
      <c r="D28" s="141" t="s">
        <v>875</v>
      </c>
      <c r="E28" s="142" t="s">
        <v>876</v>
      </c>
      <c r="F28" s="142" t="s">
        <v>877</v>
      </c>
      <c r="G28" s="143" t="n">
        <v>43313</v>
      </c>
      <c r="H28" s="132"/>
      <c r="I28" s="144" t="n">
        <v>12.53</v>
      </c>
      <c r="J28" s="92"/>
      <c r="K28" s="134"/>
      <c r="L28" s="135"/>
      <c r="M28" s="135"/>
      <c r="N28" s="135"/>
      <c r="O28" s="135"/>
    </row>
    <row r="29" customFormat="false" ht="15" hidden="false" customHeight="true" outlineLevel="0" collapsed="false">
      <c r="A29" s="145" t="s">
        <v>878</v>
      </c>
      <c r="B29" s="146" t="s">
        <v>879</v>
      </c>
      <c r="C29" s="147" t="s">
        <v>845</v>
      </c>
      <c r="D29" s="100" t="s">
        <v>855</v>
      </c>
      <c r="E29" s="100" t="s">
        <v>847</v>
      </c>
      <c r="F29" s="100" t="s">
        <v>848</v>
      </c>
      <c r="G29" s="101" t="n">
        <v>43313</v>
      </c>
      <c r="H29" s="148" t="s">
        <v>867</v>
      </c>
      <c r="I29" s="149" t="n">
        <v>37.37</v>
      </c>
      <c r="J29" s="150" t="n">
        <f aca="false">MEDIAN(I29:I31)</f>
        <v>43.8</v>
      </c>
      <c r="K29" s="134"/>
      <c r="L29" s="135"/>
      <c r="M29" s="135"/>
      <c r="N29" s="135"/>
      <c r="O29" s="135"/>
    </row>
    <row r="30" customFormat="false" ht="15" hidden="false" customHeight="false" outlineLevel="0" collapsed="false">
      <c r="A30" s="145"/>
      <c r="B30" s="146"/>
      <c r="C30" s="136" t="s">
        <v>849</v>
      </c>
      <c r="D30" s="137" t="s">
        <v>850</v>
      </c>
      <c r="E30" s="137" t="s">
        <v>851</v>
      </c>
      <c r="F30" s="137" t="s">
        <v>873</v>
      </c>
      <c r="G30" s="138" t="n">
        <v>43313</v>
      </c>
      <c r="H30" s="148"/>
      <c r="I30" s="139" t="n">
        <v>44.42</v>
      </c>
      <c r="J30" s="150"/>
      <c r="K30" s="134"/>
      <c r="L30" s="135"/>
      <c r="M30" s="135"/>
      <c r="N30" s="135"/>
      <c r="O30" s="135"/>
    </row>
    <row r="31" customFormat="false" ht="15" hidden="false" customHeight="false" outlineLevel="0" collapsed="false">
      <c r="A31" s="145"/>
      <c r="B31" s="146"/>
      <c r="C31" s="140" t="s">
        <v>874</v>
      </c>
      <c r="D31" s="141" t="s">
        <v>875</v>
      </c>
      <c r="E31" s="142" t="s">
        <v>876</v>
      </c>
      <c r="F31" s="142" t="s">
        <v>877</v>
      </c>
      <c r="G31" s="143" t="n">
        <v>43313</v>
      </c>
      <c r="H31" s="148"/>
      <c r="I31" s="144" t="n">
        <v>43.8</v>
      </c>
      <c r="J31" s="150"/>
      <c r="K31" s="134"/>
      <c r="L31" s="135"/>
      <c r="M31" s="135"/>
      <c r="N31" s="135"/>
      <c r="O31" s="135"/>
    </row>
    <row r="32" customFormat="false" ht="15" hidden="false" customHeight="true" outlineLevel="0" collapsed="false">
      <c r="A32" s="151" t="s">
        <v>880</v>
      </c>
      <c r="B32" s="152" t="s">
        <v>881</v>
      </c>
      <c r="C32" s="153" t="s">
        <v>845</v>
      </c>
      <c r="D32" s="100" t="s">
        <v>855</v>
      </c>
      <c r="E32" s="100" t="s">
        <v>847</v>
      </c>
      <c r="F32" s="100" t="s">
        <v>848</v>
      </c>
      <c r="G32" s="101" t="n">
        <v>43313</v>
      </c>
      <c r="H32" s="154" t="s">
        <v>27</v>
      </c>
      <c r="I32" s="155" t="n">
        <v>18.52</v>
      </c>
      <c r="J32" s="104" t="n">
        <f aca="false">MEDIAN(I32:I33)</f>
        <v>27.53</v>
      </c>
      <c r="K32" s="134"/>
      <c r="L32" s="135"/>
      <c r="M32" s="135"/>
      <c r="N32" s="135"/>
      <c r="O32" s="135"/>
    </row>
    <row r="33" customFormat="false" ht="15" hidden="false" customHeight="false" outlineLevel="0" collapsed="false">
      <c r="A33" s="151"/>
      <c r="B33" s="152"/>
      <c r="C33" s="140" t="s">
        <v>849</v>
      </c>
      <c r="D33" s="94" t="s">
        <v>850</v>
      </c>
      <c r="E33" s="94" t="s">
        <v>851</v>
      </c>
      <c r="F33" s="94" t="s">
        <v>852</v>
      </c>
      <c r="G33" s="95" t="n">
        <v>43313</v>
      </c>
      <c r="H33" s="154"/>
      <c r="I33" s="144" t="n">
        <v>36.54</v>
      </c>
      <c r="J33" s="104"/>
      <c r="K33" s="134"/>
      <c r="L33" s="135"/>
      <c r="M33" s="135"/>
      <c r="N33" s="135"/>
      <c r="O33" s="135"/>
    </row>
    <row r="34" customFormat="false" ht="15" hidden="false" customHeight="false" outlineLevel="0" collapsed="false">
      <c r="A34" s="151" t="s">
        <v>882</v>
      </c>
      <c r="B34" s="152" t="s">
        <v>883</v>
      </c>
      <c r="C34" s="154" t="s">
        <v>884</v>
      </c>
      <c r="D34" s="156" t="s">
        <v>885</v>
      </c>
      <c r="E34" s="157" t="s">
        <v>886</v>
      </c>
      <c r="F34" s="157" t="s">
        <v>887</v>
      </c>
      <c r="G34" s="95" t="n">
        <v>43313</v>
      </c>
      <c r="H34" s="154" t="s">
        <v>27</v>
      </c>
      <c r="I34" s="158" t="n">
        <v>1104.6</v>
      </c>
      <c r="J34" s="104" t="n">
        <f aca="false">MEDIAN(I34:I34)</f>
        <v>1104.6</v>
      </c>
      <c r="K34" s="134"/>
      <c r="L34" s="135"/>
      <c r="M34" s="135"/>
      <c r="N34" s="135"/>
      <c r="O34" s="135"/>
    </row>
    <row r="35" customFormat="false" ht="15" hidden="false" customHeight="false" outlineLevel="0" collapsed="false">
      <c r="A35" s="151" t="s">
        <v>888</v>
      </c>
      <c r="B35" s="152" t="s">
        <v>889</v>
      </c>
      <c r="C35" s="154" t="s">
        <v>884</v>
      </c>
      <c r="D35" s="156" t="s">
        <v>885</v>
      </c>
      <c r="E35" s="157" t="s">
        <v>886</v>
      </c>
      <c r="F35" s="157" t="s">
        <v>887</v>
      </c>
      <c r="G35" s="95" t="n">
        <v>43313</v>
      </c>
      <c r="H35" s="154" t="s">
        <v>27</v>
      </c>
      <c r="I35" s="158" t="n">
        <v>580</v>
      </c>
      <c r="J35" s="104" t="n">
        <f aca="false">MEDIAN(I35:I35)</f>
        <v>580</v>
      </c>
      <c r="K35" s="134"/>
      <c r="L35" s="135"/>
      <c r="M35" s="135"/>
      <c r="N35" s="135"/>
      <c r="O35" s="135"/>
    </row>
    <row r="36" customFormat="false" ht="15" hidden="false" customHeight="false" outlineLevel="0" collapsed="false">
      <c r="A36" s="151" t="s">
        <v>890</v>
      </c>
      <c r="B36" s="152" t="s">
        <v>891</v>
      </c>
      <c r="C36" s="154" t="s">
        <v>884</v>
      </c>
      <c r="D36" s="156" t="s">
        <v>885</v>
      </c>
      <c r="E36" s="157" t="s">
        <v>886</v>
      </c>
      <c r="F36" s="157" t="s">
        <v>887</v>
      </c>
      <c r="G36" s="95" t="n">
        <v>43313</v>
      </c>
      <c r="H36" s="154" t="s">
        <v>27</v>
      </c>
      <c r="I36" s="158" t="n">
        <v>343.38</v>
      </c>
      <c r="J36" s="104" t="n">
        <f aca="false">MEDIAN(I36:I36)</f>
        <v>343.38</v>
      </c>
      <c r="K36" s="134"/>
      <c r="L36" s="135"/>
      <c r="M36" s="135"/>
      <c r="N36" s="135"/>
      <c r="O36" s="135"/>
    </row>
    <row r="37" customFormat="false" ht="15" hidden="false" customHeight="false" outlineLevel="0" collapsed="false">
      <c r="A37" s="145" t="s">
        <v>892</v>
      </c>
      <c r="B37" s="146" t="s">
        <v>893</v>
      </c>
      <c r="C37" s="148" t="s">
        <v>884</v>
      </c>
      <c r="D37" s="141" t="s">
        <v>885</v>
      </c>
      <c r="E37" s="142" t="s">
        <v>886</v>
      </c>
      <c r="F37" s="142" t="s">
        <v>887</v>
      </c>
      <c r="G37" s="95" t="n">
        <v>43313</v>
      </c>
      <c r="H37" s="148" t="s">
        <v>27</v>
      </c>
      <c r="I37" s="159" t="n">
        <v>1.83</v>
      </c>
      <c r="J37" s="150" t="n">
        <f aca="false">MEDIAN(I37:I37)</f>
        <v>1.83</v>
      </c>
      <c r="K37" s="134"/>
      <c r="L37" s="135"/>
      <c r="M37" s="135"/>
      <c r="N37" s="135"/>
      <c r="O37" s="135"/>
    </row>
    <row r="38" customFormat="false" ht="15" hidden="false" customHeight="true" outlineLevel="0" collapsed="false">
      <c r="A38" s="145" t="s">
        <v>894</v>
      </c>
      <c r="B38" s="146" t="s">
        <v>895</v>
      </c>
      <c r="C38" s="147" t="s">
        <v>845</v>
      </c>
      <c r="D38" s="100" t="s">
        <v>855</v>
      </c>
      <c r="E38" s="100" t="s">
        <v>847</v>
      </c>
      <c r="F38" s="100" t="s">
        <v>848</v>
      </c>
      <c r="G38" s="101" t="n">
        <v>43313</v>
      </c>
      <c r="H38" s="148" t="s">
        <v>27</v>
      </c>
      <c r="I38" s="149" t="n">
        <v>4.44</v>
      </c>
      <c r="J38" s="150" t="n">
        <f aca="false">MEDIAN(I38:I40)</f>
        <v>4.44</v>
      </c>
      <c r="K38" s="134"/>
      <c r="L38" s="135"/>
      <c r="M38" s="135"/>
      <c r="N38" s="135"/>
      <c r="O38" s="135"/>
    </row>
    <row r="39" customFormat="false" ht="15" hidden="false" customHeight="false" outlineLevel="0" collapsed="false">
      <c r="A39" s="145"/>
      <c r="B39" s="146"/>
      <c r="C39" s="136" t="s">
        <v>849</v>
      </c>
      <c r="D39" s="137" t="s">
        <v>850</v>
      </c>
      <c r="E39" s="137" t="s">
        <v>851</v>
      </c>
      <c r="F39" s="137" t="s">
        <v>873</v>
      </c>
      <c r="G39" s="138" t="n">
        <v>43313</v>
      </c>
      <c r="H39" s="148"/>
      <c r="I39" s="139" t="n">
        <v>4.79</v>
      </c>
      <c r="J39" s="150"/>
      <c r="K39" s="134"/>
      <c r="L39" s="135"/>
      <c r="M39" s="135"/>
      <c r="N39" s="135"/>
      <c r="O39" s="135"/>
    </row>
    <row r="40" customFormat="false" ht="15" hidden="false" customHeight="false" outlineLevel="0" collapsed="false">
      <c r="A40" s="145"/>
      <c r="B40" s="146"/>
      <c r="C40" s="140" t="s">
        <v>884</v>
      </c>
      <c r="D40" s="141" t="s">
        <v>885</v>
      </c>
      <c r="E40" s="142" t="s">
        <v>886</v>
      </c>
      <c r="F40" s="142" t="s">
        <v>887</v>
      </c>
      <c r="G40" s="95" t="n">
        <v>43313</v>
      </c>
      <c r="H40" s="148"/>
      <c r="I40" s="144" t="n">
        <f aca="false">1.96+I37</f>
        <v>3.79</v>
      </c>
      <c r="J40" s="150"/>
      <c r="K40" s="134"/>
      <c r="L40" s="135"/>
      <c r="M40" s="135"/>
      <c r="N40" s="135"/>
      <c r="O40" s="135"/>
    </row>
    <row r="41" customFormat="false" ht="15" hidden="false" customHeight="true" outlineLevel="0" collapsed="false">
      <c r="A41" s="145" t="s">
        <v>896</v>
      </c>
      <c r="B41" s="146" t="s">
        <v>897</v>
      </c>
      <c r="C41" s="147" t="s">
        <v>845</v>
      </c>
      <c r="D41" s="100" t="s">
        <v>855</v>
      </c>
      <c r="E41" s="100" t="s">
        <v>847</v>
      </c>
      <c r="F41" s="100" t="s">
        <v>848</v>
      </c>
      <c r="G41" s="101" t="n">
        <v>43313</v>
      </c>
      <c r="H41" s="148" t="s">
        <v>27</v>
      </c>
      <c r="I41" s="149" t="n">
        <v>4.75</v>
      </c>
      <c r="J41" s="150" t="n">
        <f aca="false">MEDIAN(I41:I43)</f>
        <v>4.75</v>
      </c>
      <c r="K41" s="134"/>
      <c r="L41" s="135"/>
      <c r="M41" s="135"/>
      <c r="N41" s="135"/>
      <c r="O41" s="135"/>
    </row>
    <row r="42" customFormat="false" ht="15" hidden="false" customHeight="false" outlineLevel="0" collapsed="false">
      <c r="A42" s="145"/>
      <c r="B42" s="146"/>
      <c r="C42" s="136" t="s">
        <v>849</v>
      </c>
      <c r="D42" s="137" t="s">
        <v>850</v>
      </c>
      <c r="E42" s="137" t="s">
        <v>851</v>
      </c>
      <c r="F42" s="137" t="s">
        <v>873</v>
      </c>
      <c r="G42" s="138" t="n">
        <v>43313</v>
      </c>
      <c r="H42" s="148"/>
      <c r="I42" s="139" t="n">
        <v>4.79</v>
      </c>
      <c r="J42" s="150"/>
      <c r="K42" s="134"/>
      <c r="L42" s="135"/>
      <c r="M42" s="135"/>
      <c r="N42" s="135"/>
      <c r="O42" s="135"/>
    </row>
    <row r="43" customFormat="false" ht="15" hidden="false" customHeight="false" outlineLevel="0" collapsed="false">
      <c r="A43" s="145"/>
      <c r="B43" s="146"/>
      <c r="C43" s="140" t="s">
        <v>884</v>
      </c>
      <c r="D43" s="141" t="s">
        <v>885</v>
      </c>
      <c r="E43" s="142" t="s">
        <v>886</v>
      </c>
      <c r="F43" s="142" t="s">
        <v>887</v>
      </c>
      <c r="G43" s="95" t="n">
        <v>43313</v>
      </c>
      <c r="H43" s="148"/>
      <c r="I43" s="144" t="n">
        <f aca="false">1.83+I37</f>
        <v>3.66</v>
      </c>
      <c r="J43" s="150"/>
      <c r="K43" s="134"/>
      <c r="L43" s="135"/>
      <c r="M43" s="135"/>
      <c r="N43" s="135"/>
      <c r="O43" s="135"/>
    </row>
    <row r="44" customFormat="false" ht="15" hidden="false" customHeight="true" outlineLevel="0" collapsed="false">
      <c r="A44" s="160" t="s">
        <v>898</v>
      </c>
      <c r="B44" s="161" t="s">
        <v>899</v>
      </c>
      <c r="C44" s="162" t="s">
        <v>849</v>
      </c>
      <c r="D44" s="163" t="s">
        <v>850</v>
      </c>
      <c r="E44" s="163" t="s">
        <v>851</v>
      </c>
      <c r="F44" s="163" t="s">
        <v>873</v>
      </c>
      <c r="G44" s="101" t="n">
        <v>43313</v>
      </c>
      <c r="H44" s="164" t="s">
        <v>27</v>
      </c>
      <c r="I44" s="149" t="n">
        <v>4.47</v>
      </c>
      <c r="J44" s="116" t="n">
        <f aca="false">MEDIAN(I44:I46)</f>
        <v>1.45</v>
      </c>
      <c r="K44" s="134"/>
      <c r="L44" s="135"/>
      <c r="M44" s="135"/>
      <c r="N44" s="135"/>
      <c r="O44" s="135"/>
    </row>
    <row r="45" customFormat="false" ht="15" hidden="false" customHeight="false" outlineLevel="0" collapsed="false">
      <c r="A45" s="160"/>
      <c r="B45" s="161"/>
      <c r="C45" s="136" t="s">
        <v>874</v>
      </c>
      <c r="D45" s="147" t="s">
        <v>875</v>
      </c>
      <c r="E45" s="113" t="s">
        <v>876</v>
      </c>
      <c r="F45" s="113" t="s">
        <v>877</v>
      </c>
      <c r="G45" s="138" t="n">
        <v>43313</v>
      </c>
      <c r="H45" s="164"/>
      <c r="I45" s="165" t="n">
        <v>1.37</v>
      </c>
      <c r="J45" s="116"/>
      <c r="K45" s="134"/>
      <c r="L45" s="135"/>
      <c r="M45" s="135"/>
      <c r="N45" s="135"/>
      <c r="O45" s="135"/>
    </row>
    <row r="46" customFormat="false" ht="15.75" hidden="false" customHeight="false" outlineLevel="0" collapsed="false">
      <c r="A46" s="160"/>
      <c r="B46" s="161"/>
      <c r="C46" s="166" t="s">
        <v>884</v>
      </c>
      <c r="D46" s="166" t="s">
        <v>885</v>
      </c>
      <c r="E46" s="117" t="s">
        <v>886</v>
      </c>
      <c r="F46" s="117" t="s">
        <v>887</v>
      </c>
      <c r="G46" s="119" t="n">
        <v>43313</v>
      </c>
      <c r="H46" s="164"/>
      <c r="I46" s="167" t="n">
        <v>1.45</v>
      </c>
      <c r="J46" s="116"/>
    </row>
  </sheetData>
  <mergeCells count="59">
    <mergeCell ref="A1:J1"/>
    <mergeCell ref="A2:J2"/>
    <mergeCell ref="A4:A5"/>
    <mergeCell ref="B4:B5"/>
    <mergeCell ref="H4:H5"/>
    <mergeCell ref="J4:J5"/>
    <mergeCell ref="A6:A7"/>
    <mergeCell ref="B6:B7"/>
    <mergeCell ref="H6:H7"/>
    <mergeCell ref="J6:J7"/>
    <mergeCell ref="A8:A9"/>
    <mergeCell ref="B8:B9"/>
    <mergeCell ref="H8:H9"/>
    <mergeCell ref="J8:J9"/>
    <mergeCell ref="A11:A12"/>
    <mergeCell ref="B11:B12"/>
    <mergeCell ref="H11:H12"/>
    <mergeCell ref="J11:J12"/>
    <mergeCell ref="A13:A14"/>
    <mergeCell ref="B13:B14"/>
    <mergeCell ref="H13:H14"/>
    <mergeCell ref="J13:J14"/>
    <mergeCell ref="A15:A16"/>
    <mergeCell ref="B15:B16"/>
    <mergeCell ref="H15:H16"/>
    <mergeCell ref="J15:J16"/>
    <mergeCell ref="A17:A18"/>
    <mergeCell ref="B17:B18"/>
    <mergeCell ref="H17:H18"/>
    <mergeCell ref="J17:J18"/>
    <mergeCell ref="A19:A20"/>
    <mergeCell ref="B19:B20"/>
    <mergeCell ref="H19:H20"/>
    <mergeCell ref="J19:J20"/>
    <mergeCell ref="A24:J24"/>
    <mergeCell ref="A26:A28"/>
    <mergeCell ref="B26:B28"/>
    <mergeCell ref="H26:H28"/>
    <mergeCell ref="J26:J28"/>
    <mergeCell ref="A29:A31"/>
    <mergeCell ref="B29:B31"/>
    <mergeCell ref="H29:H31"/>
    <mergeCell ref="J29:J31"/>
    <mergeCell ref="A32:A33"/>
    <mergeCell ref="B32:B33"/>
    <mergeCell ref="H32:H33"/>
    <mergeCell ref="J32:J33"/>
    <mergeCell ref="A38:A40"/>
    <mergeCell ref="B38:B40"/>
    <mergeCell ref="H38:H40"/>
    <mergeCell ref="J38:J40"/>
    <mergeCell ref="A41:A43"/>
    <mergeCell ref="B41:B43"/>
    <mergeCell ref="H41:H43"/>
    <mergeCell ref="J41:J43"/>
    <mergeCell ref="A44:A46"/>
    <mergeCell ref="B44:B46"/>
    <mergeCell ref="H44:H46"/>
    <mergeCell ref="J44:J46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E39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L31" activeCellId="0" sqref="L3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27.85"/>
    <col collapsed="false" customWidth="true" hidden="false" outlineLevel="0" max="4" min="4" style="0" width="12.57"/>
    <col collapsed="false" customWidth="true" hidden="false" outlineLevel="0" max="5" min="5" style="0" width="21.86"/>
    <col collapsed="false" customWidth="true" hidden="false" outlineLevel="0" max="1025" min="6" style="0" width="8.67"/>
  </cols>
  <sheetData>
    <row r="1" customFormat="false" ht="15.75" hidden="false" customHeight="false" outlineLevel="0" collapsed="false"/>
    <row r="2" customFormat="false" ht="15.75" hidden="false" customHeight="false" outlineLevel="0" collapsed="false">
      <c r="B2" s="168" t="s">
        <v>900</v>
      </c>
      <c r="C2" s="168"/>
      <c r="D2" s="168"/>
      <c r="E2" s="168"/>
    </row>
    <row r="3" customFormat="false" ht="15" hidden="false" customHeight="true" outlineLevel="0" collapsed="false">
      <c r="B3" s="169" t="s">
        <v>834</v>
      </c>
      <c r="C3" s="170" t="s">
        <v>828</v>
      </c>
      <c r="D3" s="171" t="s">
        <v>901</v>
      </c>
      <c r="E3" s="171"/>
    </row>
    <row r="4" customFormat="false" ht="15.75" hidden="false" customHeight="false" outlineLevel="0" collapsed="false">
      <c r="B4" s="169"/>
      <c r="C4" s="170"/>
      <c r="D4" s="172" t="s">
        <v>902</v>
      </c>
      <c r="E4" s="173" t="s">
        <v>903</v>
      </c>
    </row>
    <row r="5" customFormat="false" ht="15" hidden="false" customHeight="false" outlineLevel="0" collapsed="false">
      <c r="B5" s="174" t="s">
        <v>904</v>
      </c>
      <c r="C5" s="174"/>
      <c r="D5" s="174"/>
      <c r="E5" s="174"/>
    </row>
    <row r="6" customFormat="false" ht="15" hidden="false" customHeight="false" outlineLevel="0" collapsed="false">
      <c r="B6" s="175" t="s">
        <v>905</v>
      </c>
      <c r="C6" s="176" t="s">
        <v>906</v>
      </c>
      <c r="D6" s="177" t="n">
        <v>0</v>
      </c>
      <c r="E6" s="178" t="n">
        <v>0</v>
      </c>
    </row>
    <row r="7" customFormat="false" ht="15" hidden="false" customHeight="false" outlineLevel="0" collapsed="false">
      <c r="B7" s="175" t="s">
        <v>907</v>
      </c>
      <c r="C7" s="176" t="s">
        <v>908</v>
      </c>
      <c r="D7" s="177" t="n">
        <v>0.015</v>
      </c>
      <c r="E7" s="178" t="n">
        <v>0.015</v>
      </c>
    </row>
    <row r="8" customFormat="false" ht="15" hidden="false" customHeight="false" outlineLevel="0" collapsed="false">
      <c r="B8" s="175" t="s">
        <v>909</v>
      </c>
      <c r="C8" s="176" t="s">
        <v>910</v>
      </c>
      <c r="D8" s="177" t="n">
        <v>0.01</v>
      </c>
      <c r="E8" s="178" t="n">
        <v>0.01</v>
      </c>
    </row>
    <row r="9" customFormat="false" ht="15" hidden="false" customHeight="false" outlineLevel="0" collapsed="false">
      <c r="B9" s="175" t="s">
        <v>911</v>
      </c>
      <c r="C9" s="176" t="s">
        <v>912</v>
      </c>
      <c r="D9" s="177" t="n">
        <v>0.002</v>
      </c>
      <c r="E9" s="178" t="n">
        <v>0.002</v>
      </c>
    </row>
    <row r="10" customFormat="false" ht="15" hidden="false" customHeight="false" outlineLevel="0" collapsed="false">
      <c r="B10" s="175" t="s">
        <v>913</v>
      </c>
      <c r="C10" s="176" t="s">
        <v>914</v>
      </c>
      <c r="D10" s="177" t="n">
        <v>0.006</v>
      </c>
      <c r="E10" s="178" t="n">
        <v>0.006</v>
      </c>
    </row>
    <row r="11" customFormat="false" ht="15" hidden="false" customHeight="false" outlineLevel="0" collapsed="false">
      <c r="B11" s="175" t="s">
        <v>915</v>
      </c>
      <c r="C11" s="176" t="s">
        <v>916</v>
      </c>
      <c r="D11" s="177" t="n">
        <v>0.025</v>
      </c>
      <c r="E11" s="178" t="n">
        <v>0.025</v>
      </c>
    </row>
    <row r="12" customFormat="false" ht="15" hidden="false" customHeight="false" outlineLevel="0" collapsed="false">
      <c r="B12" s="175" t="s">
        <v>917</v>
      </c>
      <c r="C12" s="176" t="s">
        <v>918</v>
      </c>
      <c r="D12" s="177" t="n">
        <v>0.03</v>
      </c>
      <c r="E12" s="178" t="n">
        <v>0.03</v>
      </c>
    </row>
    <row r="13" customFormat="false" ht="15" hidden="false" customHeight="false" outlineLevel="0" collapsed="false">
      <c r="B13" s="175" t="s">
        <v>919</v>
      </c>
      <c r="C13" s="176" t="s">
        <v>920</v>
      </c>
      <c r="D13" s="177" t="n">
        <v>0.08</v>
      </c>
      <c r="E13" s="178" t="n">
        <v>0.08</v>
      </c>
    </row>
    <row r="14" customFormat="false" ht="15" hidden="false" customHeight="false" outlineLevel="0" collapsed="false">
      <c r="B14" s="175" t="s">
        <v>921</v>
      </c>
      <c r="C14" s="176" t="s">
        <v>922</v>
      </c>
      <c r="D14" s="177" t="n">
        <v>0</v>
      </c>
      <c r="E14" s="178" t="n">
        <v>0</v>
      </c>
    </row>
    <row r="15" customFormat="false" ht="15" hidden="false" customHeight="false" outlineLevel="0" collapsed="false">
      <c r="B15" s="179" t="s">
        <v>923</v>
      </c>
      <c r="C15" s="180" t="s">
        <v>20</v>
      </c>
      <c r="D15" s="181" t="n">
        <v>0.168</v>
      </c>
      <c r="E15" s="182" t="n">
        <v>0.168</v>
      </c>
    </row>
    <row r="16" customFormat="false" ht="15" hidden="false" customHeight="false" outlineLevel="0" collapsed="false">
      <c r="B16" s="174" t="s">
        <v>924</v>
      </c>
      <c r="C16" s="174"/>
      <c r="D16" s="174"/>
      <c r="E16" s="174"/>
    </row>
    <row r="17" customFormat="false" ht="15" hidden="false" customHeight="false" outlineLevel="0" collapsed="false">
      <c r="B17" s="175" t="s">
        <v>925</v>
      </c>
      <c r="C17" s="176" t="s">
        <v>926</v>
      </c>
      <c r="D17" s="177" t="n">
        <v>0.1777</v>
      </c>
      <c r="E17" s="183" t="s">
        <v>927</v>
      </c>
    </row>
    <row r="18" customFormat="false" ht="15" hidden="false" customHeight="false" outlineLevel="0" collapsed="false">
      <c r="B18" s="175" t="s">
        <v>928</v>
      </c>
      <c r="C18" s="176" t="s">
        <v>929</v>
      </c>
      <c r="D18" s="177" t="n">
        <v>0.0367</v>
      </c>
      <c r="E18" s="183" t="s">
        <v>927</v>
      </c>
    </row>
    <row r="19" customFormat="false" ht="15" hidden="false" customHeight="false" outlineLevel="0" collapsed="false">
      <c r="B19" s="175" t="s">
        <v>930</v>
      </c>
      <c r="C19" s="176" t="s">
        <v>931</v>
      </c>
      <c r="D19" s="177" t="n">
        <v>0.0092</v>
      </c>
      <c r="E19" s="178" t="n">
        <v>0.007</v>
      </c>
    </row>
    <row r="20" customFormat="false" ht="15" hidden="false" customHeight="false" outlineLevel="0" collapsed="false">
      <c r="B20" s="175" t="s">
        <v>932</v>
      </c>
      <c r="C20" s="176" t="s">
        <v>933</v>
      </c>
      <c r="D20" s="177" t="n">
        <v>0.1103</v>
      </c>
      <c r="E20" s="178" t="n">
        <v>0.0833</v>
      </c>
    </row>
    <row r="21" customFormat="false" ht="15" hidden="false" customHeight="false" outlineLevel="0" collapsed="false">
      <c r="B21" s="175" t="s">
        <v>934</v>
      </c>
      <c r="C21" s="176" t="s">
        <v>935</v>
      </c>
      <c r="D21" s="177" t="n">
        <v>0.0007</v>
      </c>
      <c r="E21" s="178" t="n">
        <v>0.0005</v>
      </c>
    </row>
    <row r="22" customFormat="false" ht="15" hidden="false" customHeight="false" outlineLevel="0" collapsed="false">
      <c r="B22" s="175" t="s">
        <v>936</v>
      </c>
      <c r="C22" s="176" t="s">
        <v>937</v>
      </c>
      <c r="D22" s="177" t="n">
        <v>0.0074</v>
      </c>
      <c r="E22" s="178" t="n">
        <v>0.0056</v>
      </c>
    </row>
    <row r="23" customFormat="false" ht="15" hidden="false" customHeight="false" outlineLevel="0" collapsed="false">
      <c r="B23" s="175" t="s">
        <v>938</v>
      </c>
      <c r="C23" s="176" t="s">
        <v>939</v>
      </c>
      <c r="D23" s="177" t="n">
        <v>0.011</v>
      </c>
      <c r="E23" s="183" t="s">
        <v>927</v>
      </c>
    </row>
    <row r="24" customFormat="false" ht="15" hidden="false" customHeight="false" outlineLevel="0" collapsed="false">
      <c r="B24" s="175" t="s">
        <v>940</v>
      </c>
      <c r="C24" s="176" t="s">
        <v>941</v>
      </c>
      <c r="D24" s="177" t="n">
        <v>0.0011</v>
      </c>
      <c r="E24" s="178" t="n">
        <v>0.0008</v>
      </c>
    </row>
    <row r="25" customFormat="false" ht="15" hidden="false" customHeight="false" outlineLevel="0" collapsed="false">
      <c r="B25" s="175" t="s">
        <v>942</v>
      </c>
      <c r="C25" s="176" t="s">
        <v>943</v>
      </c>
      <c r="D25" s="177" t="n">
        <v>0.132</v>
      </c>
      <c r="E25" s="178" t="n">
        <v>0.0997</v>
      </c>
    </row>
    <row r="26" customFormat="false" ht="15" hidden="false" customHeight="false" outlineLevel="0" collapsed="false">
      <c r="B26" s="175" t="s">
        <v>944</v>
      </c>
      <c r="C26" s="176" t="s">
        <v>945</v>
      </c>
      <c r="D26" s="177" t="n">
        <v>0.0003</v>
      </c>
      <c r="E26" s="178" t="n">
        <v>0.0002</v>
      </c>
    </row>
    <row r="27" customFormat="false" ht="15" hidden="false" customHeight="false" outlineLevel="0" collapsed="false">
      <c r="B27" s="179" t="s">
        <v>946</v>
      </c>
      <c r="C27" s="180" t="s">
        <v>20</v>
      </c>
      <c r="D27" s="181" t="n">
        <f aca="false">SUM(D17:D26)</f>
        <v>0.4864</v>
      </c>
      <c r="E27" s="182" t="n">
        <v>0.1971</v>
      </c>
    </row>
    <row r="28" customFormat="false" ht="15" hidden="false" customHeight="false" outlineLevel="0" collapsed="false">
      <c r="B28" s="174" t="s">
        <v>947</v>
      </c>
      <c r="C28" s="174"/>
      <c r="D28" s="174"/>
      <c r="E28" s="174"/>
    </row>
    <row r="29" customFormat="false" ht="15" hidden="false" customHeight="false" outlineLevel="0" collapsed="false">
      <c r="B29" s="175" t="s">
        <v>948</v>
      </c>
      <c r="C29" s="176" t="s">
        <v>949</v>
      </c>
      <c r="D29" s="177" t="n">
        <v>0.0794</v>
      </c>
      <c r="E29" s="178" t="n">
        <v>0.06</v>
      </c>
    </row>
    <row r="30" customFormat="false" ht="15" hidden="false" customHeight="false" outlineLevel="0" collapsed="false">
      <c r="B30" s="175" t="s">
        <v>950</v>
      </c>
      <c r="C30" s="176" t="s">
        <v>951</v>
      </c>
      <c r="D30" s="177" t="n">
        <v>0.0019</v>
      </c>
      <c r="E30" s="178" t="n">
        <v>0.0014</v>
      </c>
    </row>
    <row r="31" customFormat="false" ht="15" hidden="false" customHeight="false" outlineLevel="0" collapsed="false">
      <c r="B31" s="175" t="s">
        <v>952</v>
      </c>
      <c r="C31" s="176" t="s">
        <v>953</v>
      </c>
      <c r="D31" s="177" t="n">
        <v>0.0089</v>
      </c>
      <c r="E31" s="178" t="n">
        <v>0.0067</v>
      </c>
    </row>
    <row r="32" customFormat="false" ht="15" hidden="false" customHeight="false" outlineLevel="0" collapsed="false">
      <c r="B32" s="175" t="s">
        <v>954</v>
      </c>
      <c r="C32" s="176" t="s">
        <v>955</v>
      </c>
      <c r="D32" s="177" t="n">
        <v>0.0483</v>
      </c>
      <c r="E32" s="178" t="n">
        <v>0.0365</v>
      </c>
    </row>
    <row r="33" customFormat="false" ht="15" hidden="false" customHeight="false" outlineLevel="0" collapsed="false">
      <c r="B33" s="175" t="s">
        <v>956</v>
      </c>
      <c r="C33" s="176" t="s">
        <v>957</v>
      </c>
      <c r="D33" s="177" t="n">
        <v>0.0067</v>
      </c>
      <c r="E33" s="178" t="n">
        <v>0.005</v>
      </c>
    </row>
    <row r="34" customFormat="false" ht="15" hidden="false" customHeight="false" outlineLevel="0" collapsed="false">
      <c r="B34" s="179" t="s">
        <v>958</v>
      </c>
      <c r="C34" s="180" t="s">
        <v>20</v>
      </c>
      <c r="D34" s="181" t="n">
        <f aca="false">SUM(D29:D33)</f>
        <v>0.1452</v>
      </c>
      <c r="E34" s="182" t="n">
        <f aca="false">SUM(E29:E33)</f>
        <v>0.1096</v>
      </c>
    </row>
    <row r="35" customFormat="false" ht="15" hidden="false" customHeight="false" outlineLevel="0" collapsed="false">
      <c r="B35" s="174" t="s">
        <v>959</v>
      </c>
      <c r="C35" s="174"/>
      <c r="D35" s="174"/>
      <c r="E35" s="174"/>
    </row>
    <row r="36" customFormat="false" ht="24" hidden="false" customHeight="false" outlineLevel="0" collapsed="false">
      <c r="B36" s="175" t="s">
        <v>960</v>
      </c>
      <c r="C36" s="176" t="s">
        <v>961</v>
      </c>
      <c r="D36" s="177" t="n">
        <v>0.0817</v>
      </c>
      <c r="E36" s="178" t="n">
        <v>0.0331</v>
      </c>
    </row>
    <row r="37" customFormat="false" ht="36" hidden="false" customHeight="false" outlineLevel="0" collapsed="false">
      <c r="B37" s="175" t="s">
        <v>962</v>
      </c>
      <c r="C37" s="176" t="s">
        <v>963</v>
      </c>
      <c r="D37" s="177" t="n">
        <v>0.0067</v>
      </c>
      <c r="E37" s="178" t="n">
        <v>0.005</v>
      </c>
    </row>
    <row r="38" customFormat="false" ht="15" hidden="false" customHeight="false" outlineLevel="0" collapsed="false">
      <c r="B38" s="179" t="s">
        <v>964</v>
      </c>
      <c r="C38" s="180" t="s">
        <v>20</v>
      </c>
      <c r="D38" s="181" t="n">
        <f aca="false">SUM(D36:D37)</f>
        <v>0.0884</v>
      </c>
      <c r="E38" s="182" t="n">
        <f aca="false">SUM(E36:E37)</f>
        <v>0.0381</v>
      </c>
    </row>
    <row r="39" customFormat="false" ht="15.75" hidden="false" customHeight="false" outlineLevel="0" collapsed="false">
      <c r="B39" s="184" t="s">
        <v>965</v>
      </c>
      <c r="C39" s="184"/>
      <c r="D39" s="185" t="n">
        <f aca="false">D15+D27+D34+D38</f>
        <v>0.888</v>
      </c>
      <c r="E39" s="186" t="n">
        <f aca="false">E15+E27+E34+E38</f>
        <v>0.5128</v>
      </c>
    </row>
  </sheetData>
  <mergeCells count="9">
    <mergeCell ref="B2:E2"/>
    <mergeCell ref="B3:B4"/>
    <mergeCell ref="C3:C4"/>
    <mergeCell ref="D3:E3"/>
    <mergeCell ref="B5:E5"/>
    <mergeCell ref="B16:E16"/>
    <mergeCell ref="B28:E28"/>
    <mergeCell ref="B35:E35"/>
    <mergeCell ref="B39:C39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1" scale="11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32"/>
  <sheetViews>
    <sheetView showFormulas="false" showGridLines="true" showRowColHeaders="true" showZeros="true" rightToLeft="false" tabSelected="false" showOutlineSymbols="true" defaultGridColor="true" view="pageBreakPreview" topLeftCell="B1" colorId="64" zoomScale="90" zoomScaleNormal="100" zoomScalePageLayoutView="90" workbookViewId="0">
      <selection pane="topLeft" activeCell="J11" activeCellId="0" sqref="J11"/>
    </sheetView>
  </sheetViews>
  <sheetFormatPr defaultRowHeight="15" zeroHeight="false" outlineLevelRow="0" outlineLevelCol="0"/>
  <cols>
    <col collapsed="false" customWidth="true" hidden="false" outlineLevel="0" max="1" min="1" style="0" width="10.14"/>
    <col collapsed="false" customWidth="true" hidden="false" outlineLevel="0" max="2" min="2" style="0" width="43"/>
    <col collapsed="false" customWidth="true" hidden="false" outlineLevel="0" max="3" min="3" style="0" width="14.01"/>
    <col collapsed="false" customWidth="true" hidden="false" outlineLevel="0" max="4" min="4" style="0" width="8.86"/>
    <col collapsed="false" customWidth="true" hidden="false" outlineLevel="0" max="5" min="5" style="0" width="11.86"/>
    <col collapsed="false" customWidth="true" hidden="false" outlineLevel="0" max="6" min="6" style="0" width="7.71"/>
    <col collapsed="false" customWidth="true" hidden="false" outlineLevel="0" max="7" min="7" style="0" width="12.14"/>
    <col collapsed="false" customWidth="true" hidden="false" outlineLevel="0" max="8" min="8" style="0" width="8.14"/>
    <col collapsed="false" customWidth="true" hidden="false" outlineLevel="0" max="9" min="9" style="0" width="11.86"/>
    <col collapsed="false" customWidth="true" hidden="false" outlineLevel="0" max="10" min="10" style="0" width="8.14"/>
    <col collapsed="false" customWidth="true" hidden="false" outlineLevel="0" max="11" min="11" style="0" width="12.57"/>
    <col collapsed="false" customWidth="true" hidden="false" outlineLevel="0" max="12" min="12" style="0" width="8.14"/>
    <col collapsed="false" customWidth="true" hidden="false" outlineLevel="0" max="13" min="13" style="0" width="12.57"/>
    <col collapsed="false" customWidth="true" hidden="false" outlineLevel="0" max="14" min="14" style="0" width="7.71"/>
    <col collapsed="false" customWidth="true" hidden="false" outlineLevel="0" max="15" min="15" style="0" width="12.57"/>
    <col collapsed="false" customWidth="true" hidden="false" outlineLevel="0" max="16" min="16" style="0" width="8.14"/>
    <col collapsed="false" customWidth="true" hidden="false" outlineLevel="0" max="17" min="17" style="0" width="12.57"/>
    <col collapsed="false" customWidth="true" hidden="false" outlineLevel="0" max="18" min="18" style="0" width="8.14"/>
    <col collapsed="false" customWidth="true" hidden="false" outlineLevel="0" max="19" min="19" style="0" width="12.57"/>
    <col collapsed="false" customWidth="true" hidden="false" outlineLevel="0" max="20" min="20" style="0" width="7.71"/>
    <col collapsed="false" customWidth="true" hidden="false" outlineLevel="0" max="21" min="21" style="0" width="14.01"/>
    <col collapsed="false" customWidth="true" hidden="false" outlineLevel="0" max="22" min="22" style="0" width="8.14"/>
    <col collapsed="false" customWidth="true" hidden="false" outlineLevel="0" max="23" min="23" style="0" width="14.01"/>
    <col collapsed="false" customWidth="true" hidden="false" outlineLevel="0" max="24" min="24" style="0" width="8.86"/>
    <col collapsed="false" customWidth="true" hidden="false" outlineLevel="0" max="1025" min="25" style="0" width="8.67"/>
  </cols>
  <sheetData>
    <row r="1" customFormat="false" ht="20.25" hidden="false" customHeight="true" outlineLevel="0" collapsed="false">
      <c r="A1" s="187" t="s">
        <v>818</v>
      </c>
      <c r="B1" s="188" t="s">
        <v>3</v>
      </c>
      <c r="C1" s="188"/>
      <c r="D1" s="188"/>
      <c r="E1" s="188"/>
      <c r="F1" s="188"/>
      <c r="G1" s="188"/>
      <c r="H1" s="188"/>
      <c r="I1" s="188"/>
      <c r="J1" s="188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90"/>
    </row>
    <row r="2" customFormat="false" ht="15" hidden="false" customHeight="true" outlineLevel="0" collapsed="false">
      <c r="A2" s="191" t="s">
        <v>5</v>
      </c>
      <c r="B2" s="192" t="s">
        <v>819</v>
      </c>
      <c r="C2" s="193" t="s">
        <v>820</v>
      </c>
      <c r="D2" s="194" t="n">
        <f aca="false">'PLANILHA ORÇAMENTÁRIA'!F2</f>
        <v>0.2882</v>
      </c>
      <c r="E2" s="195" t="s">
        <v>966</v>
      </c>
      <c r="F2" s="196" t="s">
        <v>10</v>
      </c>
      <c r="G2" s="196"/>
      <c r="H2" s="197"/>
      <c r="I2" s="197"/>
      <c r="J2" s="197"/>
      <c r="K2" s="197"/>
      <c r="L2" s="197"/>
      <c r="M2" s="195"/>
      <c r="N2" s="198"/>
      <c r="O2" s="198"/>
      <c r="P2" s="197"/>
      <c r="Q2" s="197"/>
      <c r="R2" s="197"/>
      <c r="S2" s="197"/>
      <c r="T2" s="197"/>
      <c r="U2" s="197"/>
      <c r="V2" s="197"/>
      <c r="W2" s="197"/>
      <c r="X2" s="199"/>
    </row>
    <row r="3" customFormat="false" ht="15" hidden="false" customHeight="false" outlineLevel="0" collapsed="false">
      <c r="A3" s="191" t="s">
        <v>8</v>
      </c>
      <c r="B3" s="192" t="s">
        <v>9</v>
      </c>
      <c r="C3" s="200" t="s">
        <v>967</v>
      </c>
      <c r="D3" s="197" t="str">
        <f aca="false">RESUMO!D5</f>
        <v>300 dias</v>
      </c>
      <c r="E3" s="197"/>
      <c r="F3" s="201"/>
      <c r="G3" s="201"/>
      <c r="H3" s="197"/>
      <c r="I3" s="197"/>
      <c r="J3" s="197"/>
      <c r="K3" s="197"/>
      <c r="L3" s="197"/>
      <c r="M3" s="197"/>
      <c r="N3" s="198"/>
      <c r="O3" s="198"/>
      <c r="P3" s="197"/>
      <c r="Q3" s="197"/>
      <c r="R3" s="197"/>
      <c r="S3" s="197"/>
      <c r="T3" s="197"/>
      <c r="U3" s="197"/>
      <c r="V3" s="197"/>
      <c r="W3" s="197"/>
      <c r="X3" s="199"/>
    </row>
    <row r="4" customFormat="false" ht="15.75" hidden="false" customHeight="false" outlineLevel="0" collapsed="false">
      <c r="A4" s="202"/>
      <c r="B4" s="203"/>
      <c r="C4" s="204"/>
      <c r="D4" s="205"/>
      <c r="E4" s="206"/>
      <c r="F4" s="207"/>
      <c r="G4" s="207"/>
      <c r="H4" s="206"/>
      <c r="I4" s="206"/>
      <c r="J4" s="206"/>
      <c r="K4" s="206"/>
      <c r="L4" s="206"/>
      <c r="M4" s="206"/>
      <c r="N4" s="198"/>
      <c r="O4" s="198"/>
      <c r="P4" s="206"/>
      <c r="Q4" s="206"/>
      <c r="R4" s="206"/>
      <c r="S4" s="206"/>
      <c r="T4" s="206"/>
      <c r="U4" s="206"/>
      <c r="V4" s="206"/>
      <c r="W4" s="206"/>
      <c r="X4" s="208"/>
    </row>
    <row r="5" s="210" customFormat="true" ht="15.75" hidden="false" customHeight="false" outlineLevel="0" collapsed="false">
      <c r="A5" s="209" t="s">
        <v>968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</row>
    <row r="6" s="210" customFormat="true" ht="15" hidden="false" customHeight="true" outlineLevel="0" collapsed="false">
      <c r="A6" s="211" t="s">
        <v>827</v>
      </c>
      <c r="B6" s="212" t="s">
        <v>828</v>
      </c>
      <c r="C6" s="213" t="s">
        <v>830</v>
      </c>
      <c r="D6" s="214" t="s">
        <v>829</v>
      </c>
      <c r="E6" s="212" t="s">
        <v>969</v>
      </c>
      <c r="F6" s="212"/>
      <c r="G6" s="212" t="s">
        <v>970</v>
      </c>
      <c r="H6" s="212"/>
      <c r="I6" s="212" t="s">
        <v>971</v>
      </c>
      <c r="J6" s="212"/>
      <c r="K6" s="212" t="s">
        <v>972</v>
      </c>
      <c r="L6" s="212"/>
      <c r="M6" s="212" t="s">
        <v>973</v>
      </c>
      <c r="N6" s="212"/>
      <c r="O6" s="212" t="s">
        <v>974</v>
      </c>
      <c r="P6" s="212"/>
      <c r="Q6" s="212" t="s">
        <v>975</v>
      </c>
      <c r="R6" s="212"/>
      <c r="S6" s="212" t="s">
        <v>976</v>
      </c>
      <c r="T6" s="212"/>
      <c r="U6" s="212" t="s">
        <v>977</v>
      </c>
      <c r="V6" s="212"/>
      <c r="W6" s="215" t="s">
        <v>978</v>
      </c>
      <c r="X6" s="215"/>
    </row>
    <row r="7" s="210" customFormat="true" ht="15" hidden="false" customHeight="false" outlineLevel="0" collapsed="false">
      <c r="A7" s="211"/>
      <c r="B7" s="212"/>
      <c r="C7" s="213"/>
      <c r="D7" s="214"/>
      <c r="E7" s="216" t="s">
        <v>979</v>
      </c>
      <c r="F7" s="217" t="s">
        <v>829</v>
      </c>
      <c r="G7" s="216" t="s">
        <v>979</v>
      </c>
      <c r="H7" s="217" t="s">
        <v>829</v>
      </c>
      <c r="I7" s="216" t="s">
        <v>979</v>
      </c>
      <c r="J7" s="217" t="s">
        <v>829</v>
      </c>
      <c r="K7" s="216" t="s">
        <v>979</v>
      </c>
      <c r="L7" s="217" t="s">
        <v>829</v>
      </c>
      <c r="M7" s="216" t="s">
        <v>979</v>
      </c>
      <c r="N7" s="217" t="s">
        <v>829</v>
      </c>
      <c r="O7" s="216" t="s">
        <v>979</v>
      </c>
      <c r="P7" s="217" t="s">
        <v>829</v>
      </c>
      <c r="Q7" s="216" t="s">
        <v>979</v>
      </c>
      <c r="R7" s="217" t="s">
        <v>829</v>
      </c>
      <c r="S7" s="216" t="s">
        <v>979</v>
      </c>
      <c r="T7" s="217" t="s">
        <v>829</v>
      </c>
      <c r="U7" s="216" t="s">
        <v>979</v>
      </c>
      <c r="V7" s="217" t="s">
        <v>829</v>
      </c>
      <c r="W7" s="216" t="s">
        <v>979</v>
      </c>
      <c r="X7" s="218" t="s">
        <v>829</v>
      </c>
    </row>
    <row r="8" s="210" customFormat="true" ht="15" hidden="false" customHeight="false" outlineLevel="0" collapsed="false">
      <c r="A8" s="219" t="n">
        <v>1</v>
      </c>
      <c r="B8" s="220" t="str">
        <f aca="false">'PLANILHA ORÇAMENTÁRIA'!D7</f>
        <v>ADMINISTRAÇÃO DE OBRA</v>
      </c>
      <c r="C8" s="221" t="n">
        <f aca="false">'PLANILHA ORÇAMENTÁRIA'!I7</f>
        <v>69753.71</v>
      </c>
      <c r="D8" s="222" t="n">
        <f aca="false">C8/$C$31</f>
        <v>0.0634636643899663</v>
      </c>
      <c r="E8" s="223" t="n">
        <f aca="false">C8*F8</f>
        <v>7672.9081</v>
      </c>
      <c r="F8" s="224" t="n">
        <v>0.11</v>
      </c>
      <c r="G8" s="223" t="n">
        <f aca="false">H8*C8</f>
        <v>8370.4452</v>
      </c>
      <c r="H8" s="224" t="n">
        <v>0.12</v>
      </c>
      <c r="I8" s="223" t="n">
        <f aca="false">J8*C8</f>
        <v>6975.371</v>
      </c>
      <c r="J8" s="224" t="n">
        <v>0.1</v>
      </c>
      <c r="K8" s="223" t="n">
        <f aca="false">L8*C8</f>
        <v>6975.371</v>
      </c>
      <c r="L8" s="224" t="n">
        <v>0.1</v>
      </c>
      <c r="M8" s="223" t="n">
        <f aca="false">N8*C8</f>
        <v>6277.8339</v>
      </c>
      <c r="N8" s="224" t="n">
        <v>0.09</v>
      </c>
      <c r="O8" s="223" t="n">
        <f aca="false">P8*C8</f>
        <v>7672.9081</v>
      </c>
      <c r="P8" s="224" t="n">
        <v>0.11</v>
      </c>
      <c r="Q8" s="223" t="n">
        <f aca="false">R8*C8</f>
        <v>9067.9823</v>
      </c>
      <c r="R8" s="224" t="n">
        <v>0.13</v>
      </c>
      <c r="S8" s="223" t="n">
        <f aca="false">T8*C8</f>
        <v>6277.8339</v>
      </c>
      <c r="T8" s="224" t="n">
        <v>0.09</v>
      </c>
      <c r="U8" s="223" t="n">
        <f aca="false">V8*C8</f>
        <v>6277.8339</v>
      </c>
      <c r="V8" s="224" t="n">
        <v>0.09</v>
      </c>
      <c r="W8" s="223" t="n">
        <f aca="false">X8*C8</f>
        <v>4185.2226</v>
      </c>
      <c r="X8" s="225" t="n">
        <v>0.06</v>
      </c>
      <c r="Y8" s="226"/>
    </row>
    <row r="9" s="210" customFormat="true" ht="15" hidden="false" customHeight="false" outlineLevel="0" collapsed="false">
      <c r="A9" s="227" t="n">
        <v>2</v>
      </c>
      <c r="B9" s="228" t="str">
        <f aca="false">'PLANILHA ORÇAMENTÁRIA'!D9</f>
        <v>SERVIÇOS TÉCNICOS</v>
      </c>
      <c r="C9" s="229" t="n">
        <f aca="false">'PLANILHA ORÇAMENTÁRIA'!I9</f>
        <v>7729.2</v>
      </c>
      <c r="D9" s="230" t="n">
        <f aca="false">C9/$C$31</f>
        <v>0.00703221885693144</v>
      </c>
      <c r="E9" s="223" t="n">
        <f aca="false">TRUNC(F9*$C$9,2)</f>
        <v>7729.2</v>
      </c>
      <c r="F9" s="224" t="n">
        <v>1</v>
      </c>
      <c r="G9" s="231"/>
      <c r="H9" s="232"/>
      <c r="I9" s="233"/>
      <c r="J9" s="232"/>
      <c r="K9" s="231"/>
      <c r="L9" s="232"/>
      <c r="M9" s="231"/>
      <c r="N9" s="232"/>
      <c r="O9" s="231"/>
      <c r="P9" s="232"/>
      <c r="Q9" s="233"/>
      <c r="R9" s="232"/>
      <c r="S9" s="231"/>
      <c r="T9" s="232"/>
      <c r="U9" s="231"/>
      <c r="V9" s="232"/>
      <c r="W9" s="231"/>
      <c r="X9" s="234"/>
      <c r="Y9" s="226"/>
    </row>
    <row r="10" s="210" customFormat="true" ht="15" hidden="false" customHeight="false" outlineLevel="0" collapsed="false">
      <c r="A10" s="227" t="n">
        <v>3</v>
      </c>
      <c r="B10" s="228" t="str">
        <f aca="false">'PLANILHA ORÇAMENTÁRIA'!D11</f>
        <v>INSTALAÇÕES PROVISÓRIAS</v>
      </c>
      <c r="C10" s="229" t="n">
        <f aca="false">'PLANILHA ORÇAMENTÁRIA'!I11</f>
        <v>60371.52</v>
      </c>
      <c r="D10" s="230" t="n">
        <f aca="false">C10/$C$31</f>
        <v>0.0549275140202885</v>
      </c>
      <c r="E10" s="223" t="n">
        <f aca="false">TRUNC(F10*$C$10,2)</f>
        <v>60371.52</v>
      </c>
      <c r="F10" s="224" t="n">
        <v>1</v>
      </c>
      <c r="G10" s="231"/>
      <c r="H10" s="232"/>
      <c r="I10" s="231"/>
      <c r="J10" s="232"/>
      <c r="K10" s="231"/>
      <c r="L10" s="232"/>
      <c r="M10" s="231"/>
      <c r="N10" s="232"/>
      <c r="O10" s="231"/>
      <c r="P10" s="232"/>
      <c r="Q10" s="231"/>
      <c r="R10" s="232"/>
      <c r="S10" s="231"/>
      <c r="T10" s="232"/>
      <c r="U10" s="231"/>
      <c r="V10" s="232"/>
      <c r="W10" s="231"/>
      <c r="X10" s="234"/>
      <c r="Y10" s="226"/>
    </row>
    <row r="11" s="210" customFormat="true" ht="15" hidden="false" customHeight="false" outlineLevel="0" collapsed="false">
      <c r="A11" s="227" t="n">
        <v>4</v>
      </c>
      <c r="B11" s="228" t="str">
        <f aca="false">'PLANILHA ORÇAMENTÁRIA'!D21</f>
        <v>MÁQUINAS E FERRAMENTAS</v>
      </c>
      <c r="C11" s="229" t="n">
        <f aca="false">'PLANILHA ORÇAMENTÁRIA'!I21</f>
        <v>1036</v>
      </c>
      <c r="D11" s="230" t="n">
        <f aca="false">C11/$C$31</f>
        <v>0.000942578628549005</v>
      </c>
      <c r="E11" s="235"/>
      <c r="F11" s="236"/>
      <c r="G11" s="231"/>
      <c r="H11" s="232"/>
      <c r="I11" s="223" t="n">
        <f aca="false">J11*C11</f>
        <v>310.8</v>
      </c>
      <c r="J11" s="224" t="n">
        <v>0.3</v>
      </c>
      <c r="K11" s="223" t="n">
        <f aca="false">L11*C11</f>
        <v>207.2</v>
      </c>
      <c r="L11" s="224" t="n">
        <v>0.2</v>
      </c>
      <c r="M11" s="223" t="n">
        <f aca="false">N11*C11</f>
        <v>518</v>
      </c>
      <c r="N11" s="224" t="n">
        <v>0.5</v>
      </c>
      <c r="O11" s="231"/>
      <c r="P11" s="232"/>
      <c r="Q11" s="231"/>
      <c r="R11" s="232"/>
      <c r="S11" s="231"/>
      <c r="T11" s="232"/>
      <c r="U11" s="231"/>
      <c r="V11" s="232"/>
      <c r="W11" s="231"/>
      <c r="X11" s="234"/>
      <c r="Y11" s="226"/>
    </row>
    <row r="12" s="210" customFormat="true" ht="15" hidden="false" customHeight="false" outlineLevel="0" collapsed="false">
      <c r="A12" s="227" t="n">
        <v>5</v>
      </c>
      <c r="B12" s="228" t="str">
        <f aca="false">'PLANILHA ORÇAMENTÁRIA'!D23</f>
        <v>LIMPEZA DA OBRA</v>
      </c>
      <c r="C12" s="229" t="n">
        <f aca="false">'PLANILHA ORÇAMENTÁRIA'!I23</f>
        <v>4491.13</v>
      </c>
      <c r="D12" s="230" t="n">
        <f aca="false">C12/$C$31</f>
        <v>0.00408614204250511</v>
      </c>
      <c r="E12" s="223" t="n">
        <f aca="false">C12*F12</f>
        <v>2245.565</v>
      </c>
      <c r="F12" s="224" t="n">
        <v>0.5</v>
      </c>
      <c r="G12" s="223" t="n">
        <f aca="false">H12*C12</f>
        <v>2245.565</v>
      </c>
      <c r="H12" s="224" t="n">
        <v>0.5</v>
      </c>
      <c r="I12" s="235"/>
      <c r="J12" s="236"/>
      <c r="K12" s="235"/>
      <c r="L12" s="236"/>
      <c r="M12" s="235"/>
      <c r="N12" s="236"/>
      <c r="O12" s="231"/>
      <c r="P12" s="232"/>
      <c r="Q12" s="231"/>
      <c r="R12" s="232"/>
      <c r="S12" s="231"/>
      <c r="T12" s="232"/>
      <c r="U12" s="231"/>
      <c r="V12" s="232"/>
      <c r="W12" s="231"/>
      <c r="X12" s="234"/>
      <c r="Y12" s="226"/>
    </row>
    <row r="13" s="210" customFormat="true" ht="15" hidden="false" customHeight="false" outlineLevel="0" collapsed="false">
      <c r="A13" s="227" t="n">
        <v>6</v>
      </c>
      <c r="B13" s="228" t="str">
        <f aca="false">'PLANILHA ORÇAMENTÁRIA'!D26</f>
        <v>MOVIMENTAÇÃO DE TERRA</v>
      </c>
      <c r="C13" s="229" t="n">
        <f aca="false">'PLANILHA ORÇAMENTÁRIA'!I26</f>
        <v>22203.28</v>
      </c>
      <c r="D13" s="230" t="n">
        <f aca="false">C13/$C$31</f>
        <v>0.020201097694681</v>
      </c>
      <c r="E13" s="223" t="n">
        <f aca="false">C13*F13</f>
        <v>2220.328</v>
      </c>
      <c r="F13" s="224" t="n">
        <v>0.1</v>
      </c>
      <c r="G13" s="223" t="n">
        <f aca="false">H13*C13</f>
        <v>11101.64</v>
      </c>
      <c r="H13" s="224" t="n">
        <v>0.5</v>
      </c>
      <c r="I13" s="223" t="n">
        <f aca="false">J13*C13</f>
        <v>8881.312</v>
      </c>
      <c r="J13" s="224" t="n">
        <v>0.4</v>
      </c>
      <c r="K13" s="231"/>
      <c r="L13" s="232"/>
      <c r="M13" s="231"/>
      <c r="N13" s="232"/>
      <c r="O13" s="231"/>
      <c r="P13" s="232"/>
      <c r="Q13" s="231"/>
      <c r="R13" s="232"/>
      <c r="S13" s="231"/>
      <c r="T13" s="232"/>
      <c r="U13" s="231"/>
      <c r="V13" s="232"/>
      <c r="W13" s="231"/>
      <c r="X13" s="234"/>
      <c r="Y13" s="226"/>
    </row>
    <row r="14" s="210" customFormat="true" ht="15" hidden="false" customHeight="false" outlineLevel="0" collapsed="false">
      <c r="A14" s="227" t="n">
        <v>7</v>
      </c>
      <c r="B14" s="228" t="str">
        <f aca="false">'PLANILHA ORÇAMENTÁRIA'!D32</f>
        <v>INFRA-ESTRUTURA</v>
      </c>
      <c r="C14" s="229" t="n">
        <f aca="false">'PLANILHA ORÇAMENTÁRIA'!I32</f>
        <v>120264.56</v>
      </c>
      <c r="D14" s="230" t="n">
        <f aca="false">C14/$C$31</f>
        <v>0.109419695007577</v>
      </c>
      <c r="E14" s="223" t="n">
        <f aca="false">F14*C14</f>
        <v>36079.368</v>
      </c>
      <c r="F14" s="224" t="n">
        <v>0.3</v>
      </c>
      <c r="G14" s="223" t="n">
        <f aca="false">H14*C14</f>
        <v>72158.736</v>
      </c>
      <c r="H14" s="224" t="n">
        <v>0.6</v>
      </c>
      <c r="I14" s="223" t="n">
        <f aca="false">J14*C14</f>
        <v>12026.456</v>
      </c>
      <c r="J14" s="224" t="n">
        <v>0.1</v>
      </c>
      <c r="K14" s="231"/>
      <c r="L14" s="232"/>
      <c r="M14" s="231"/>
      <c r="N14" s="232"/>
      <c r="O14" s="231"/>
      <c r="P14" s="232"/>
      <c r="Q14" s="231"/>
      <c r="R14" s="232"/>
      <c r="S14" s="231"/>
      <c r="T14" s="232"/>
      <c r="U14" s="231"/>
      <c r="V14" s="232"/>
      <c r="W14" s="231"/>
      <c r="X14" s="234"/>
      <c r="Y14" s="226"/>
    </row>
    <row r="15" s="210" customFormat="true" ht="15" hidden="false" customHeight="false" outlineLevel="0" collapsed="false">
      <c r="A15" s="227" t="n">
        <v>8</v>
      </c>
      <c r="B15" s="228" t="str">
        <f aca="false">'PLANILHA ORÇAMENTÁRIA'!D47</f>
        <v>SUPER-ESTRUTURA</v>
      </c>
      <c r="C15" s="229" t="n">
        <f aca="false">'PLANILHA ORÇAMENTÁRIA'!I47</f>
        <v>69828.68</v>
      </c>
      <c r="D15" s="230" t="n">
        <f aca="false">C15/$C$31</f>
        <v>0.0635318739650457</v>
      </c>
      <c r="E15" s="231"/>
      <c r="F15" s="232"/>
      <c r="G15" s="223" t="n">
        <f aca="false">H15*C15</f>
        <v>41897.208</v>
      </c>
      <c r="H15" s="224" t="n">
        <v>0.6</v>
      </c>
      <c r="I15" s="223" t="n">
        <f aca="false">J15*C15</f>
        <v>20948.604</v>
      </c>
      <c r="J15" s="224" t="n">
        <v>0.3</v>
      </c>
      <c r="K15" s="223" t="n">
        <f aca="false">L15*C15</f>
        <v>6982.868</v>
      </c>
      <c r="L15" s="224" t="n">
        <v>0.1</v>
      </c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31"/>
      <c r="X15" s="234"/>
      <c r="Y15" s="226"/>
    </row>
    <row r="16" s="210" customFormat="true" ht="15" hidden="false" customHeight="false" outlineLevel="0" collapsed="false">
      <c r="A16" s="227" t="n">
        <v>9</v>
      </c>
      <c r="B16" s="228" t="str">
        <f aca="false">'PLANILHA ORÇAMENTÁRIA'!D65</f>
        <v>ALVENARIAS E DIVISÓRIAS</v>
      </c>
      <c r="C16" s="229" t="n">
        <f aca="false">'PLANILHA ORÇAMENTÁRIA'!I65</f>
        <v>82073.53</v>
      </c>
      <c r="D16" s="230" t="n">
        <f aca="false">C16/$C$31</f>
        <v>0.0746725437717912</v>
      </c>
      <c r="E16" s="231"/>
      <c r="F16" s="232"/>
      <c r="G16" s="237"/>
      <c r="H16" s="237"/>
      <c r="I16" s="223" t="n">
        <f aca="false">J16*C16</f>
        <v>41036.765</v>
      </c>
      <c r="J16" s="224" t="n">
        <v>0.5</v>
      </c>
      <c r="K16" s="223" t="n">
        <f aca="false">L16*C16</f>
        <v>24622.059</v>
      </c>
      <c r="L16" s="224" t="n">
        <v>0.3</v>
      </c>
      <c r="M16" s="223" t="n">
        <f aca="false">N16*C16</f>
        <v>16414.706</v>
      </c>
      <c r="N16" s="224" t="n">
        <v>0.2</v>
      </c>
      <c r="O16" s="231"/>
      <c r="P16" s="232"/>
      <c r="Q16" s="231"/>
      <c r="R16" s="232"/>
      <c r="S16" s="231"/>
      <c r="T16" s="232"/>
      <c r="U16" s="231"/>
      <c r="V16" s="232"/>
      <c r="W16" s="231"/>
      <c r="X16" s="234"/>
      <c r="Y16" s="226"/>
    </row>
    <row r="17" s="210" customFormat="true" ht="15" hidden="false" customHeight="false" outlineLevel="0" collapsed="false">
      <c r="A17" s="227" t="n">
        <v>10</v>
      </c>
      <c r="B17" s="228" t="str">
        <f aca="false">'PLANILHA ORÇAMENTÁRIA'!D72</f>
        <v>ESQUADRIA E FERRAGENS</v>
      </c>
      <c r="C17" s="229" t="n">
        <f aca="false">'PLANILHA ORÇAMENTÁRIA'!I72</f>
        <v>100088.69</v>
      </c>
      <c r="D17" s="230" t="n">
        <f aca="false">C17/$C$31</f>
        <v>0.0910631854763191</v>
      </c>
      <c r="E17" s="231"/>
      <c r="F17" s="232"/>
      <c r="G17" s="231"/>
      <c r="H17" s="232"/>
      <c r="I17" s="238"/>
      <c r="J17" s="238"/>
      <c r="K17" s="238"/>
      <c r="L17" s="238"/>
      <c r="M17" s="237"/>
      <c r="N17" s="237"/>
      <c r="O17" s="223" t="n">
        <f aca="false">P17*C17</f>
        <v>35031.0415</v>
      </c>
      <c r="P17" s="224" t="n">
        <v>0.35</v>
      </c>
      <c r="Q17" s="223" t="n">
        <f aca="false">R17*C17</f>
        <v>40035.476</v>
      </c>
      <c r="R17" s="224" t="n">
        <v>0.4</v>
      </c>
      <c r="S17" s="223" t="n">
        <f aca="false">T17*C17</f>
        <v>25022.1725</v>
      </c>
      <c r="T17" s="224" t="n">
        <v>0.25</v>
      </c>
      <c r="U17" s="231"/>
      <c r="V17" s="232"/>
      <c r="W17" s="231"/>
      <c r="X17" s="234"/>
      <c r="Y17" s="226"/>
    </row>
    <row r="18" s="210" customFormat="true" ht="15" hidden="false" customHeight="false" outlineLevel="0" collapsed="false">
      <c r="A18" s="227" t="n">
        <v>11</v>
      </c>
      <c r="B18" s="228" t="str">
        <f aca="false">'PLANILHA ORÇAMENTÁRIA'!D79</f>
        <v>COBERTURA</v>
      </c>
      <c r="C18" s="229" t="n">
        <f aca="false">'PLANILHA ORÇAMENTÁRIA'!I79</f>
        <v>115328.46</v>
      </c>
      <c r="D18" s="230" t="n">
        <f aca="false">C18/$C$31</f>
        <v>0.10492870816551</v>
      </c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23" t="n">
        <f aca="false">P18*C18</f>
        <v>57664.23</v>
      </c>
      <c r="P18" s="224" t="n">
        <v>0.5</v>
      </c>
      <c r="Q18" s="223" t="n">
        <f aca="false">R18*C18</f>
        <v>57664.23</v>
      </c>
      <c r="R18" s="224" t="n">
        <v>0.5</v>
      </c>
      <c r="S18" s="231"/>
      <c r="T18" s="232"/>
      <c r="U18" s="231"/>
      <c r="V18" s="232"/>
      <c r="W18" s="231"/>
      <c r="X18" s="234"/>
      <c r="Y18" s="226"/>
    </row>
    <row r="19" s="210" customFormat="true" ht="15" hidden="false" customHeight="false" outlineLevel="0" collapsed="false">
      <c r="A19" s="227" t="n">
        <v>12</v>
      </c>
      <c r="B19" s="228" t="str">
        <f aca="false">'PLANILHA ORÇAMENTÁRIA'!D88</f>
        <v>IMPERMEABILIZAÇÃO</v>
      </c>
      <c r="C19" s="229" t="n">
        <f aca="false">'PLANILHA ORÇAMENTÁRIA'!I88</f>
        <v>4867.43</v>
      </c>
      <c r="D19" s="230" t="n">
        <f aca="false">C19/$C$31</f>
        <v>0.0044285091640524</v>
      </c>
      <c r="E19" s="231"/>
      <c r="F19" s="232"/>
      <c r="G19" s="231"/>
      <c r="H19" s="232"/>
      <c r="I19" s="231"/>
      <c r="J19" s="232"/>
      <c r="K19" s="231"/>
      <c r="L19" s="232"/>
      <c r="M19" s="223" t="n">
        <f aca="false">N19*C19</f>
        <v>4380.687</v>
      </c>
      <c r="N19" s="224" t="n">
        <v>0.9</v>
      </c>
      <c r="O19" s="223" t="n">
        <f aca="false">P19*C19</f>
        <v>486.743</v>
      </c>
      <c r="P19" s="224" t="n">
        <v>0.1</v>
      </c>
      <c r="Q19" s="231"/>
      <c r="R19" s="232"/>
      <c r="S19" s="231"/>
      <c r="T19" s="232"/>
      <c r="U19" s="231"/>
      <c r="V19" s="232"/>
      <c r="W19" s="231"/>
      <c r="X19" s="234"/>
      <c r="Y19" s="226"/>
    </row>
    <row r="20" s="210" customFormat="true" ht="15" hidden="false" customHeight="false" outlineLevel="0" collapsed="false">
      <c r="A20" s="227" t="n">
        <v>13</v>
      </c>
      <c r="B20" s="228" t="str">
        <f aca="false">'PLANILHA ORÇAMENTÁRIA'!D90</f>
        <v>REVESTIMENTO</v>
      </c>
      <c r="C20" s="229" t="n">
        <f aca="false">'PLANILHA ORÇAMENTÁRIA'!I90</f>
        <v>95487.58</v>
      </c>
      <c r="D20" s="230" t="n">
        <f aca="false">C20/$C$31</f>
        <v>0.0868769808878991</v>
      </c>
      <c r="E20" s="231"/>
      <c r="F20" s="232"/>
      <c r="G20" s="235"/>
      <c r="H20" s="236"/>
      <c r="I20" s="238"/>
      <c r="J20" s="238"/>
      <c r="K20" s="223" t="n">
        <f aca="false">L20*C20</f>
        <v>47743.79</v>
      </c>
      <c r="L20" s="224" t="n">
        <v>0.5</v>
      </c>
      <c r="M20" s="223" t="n">
        <f aca="false">N20*C20</f>
        <v>42969.411</v>
      </c>
      <c r="N20" s="224" t="n">
        <v>0.45</v>
      </c>
      <c r="O20" s="223" t="n">
        <f aca="false">P20*C20</f>
        <v>4774.379</v>
      </c>
      <c r="P20" s="224" t="n">
        <v>0.05</v>
      </c>
      <c r="Q20" s="231"/>
      <c r="R20" s="232"/>
      <c r="S20" s="231"/>
      <c r="T20" s="232"/>
      <c r="U20" s="231"/>
      <c r="V20" s="232"/>
      <c r="W20" s="231"/>
      <c r="X20" s="234"/>
      <c r="Y20" s="226"/>
    </row>
    <row r="21" s="210" customFormat="true" ht="15" hidden="false" customHeight="false" outlineLevel="0" collapsed="false">
      <c r="A21" s="227" t="n">
        <v>14</v>
      </c>
      <c r="B21" s="228" t="str">
        <f aca="false">'PLANILHA ORÇAMENTÁRIA'!D94</f>
        <v>FORRO</v>
      </c>
      <c r="C21" s="229" t="n">
        <f aca="false">'PLANILHA ORÇAMENTÁRIA'!I94</f>
        <v>26992.28</v>
      </c>
      <c r="D21" s="230" t="n">
        <f aca="false">C21/$C$31</f>
        <v>0.0245582492893926</v>
      </c>
      <c r="E21" s="231"/>
      <c r="F21" s="232"/>
      <c r="G21" s="231"/>
      <c r="H21" s="232"/>
      <c r="I21" s="231"/>
      <c r="J21" s="232"/>
      <c r="K21" s="238"/>
      <c r="L21" s="238"/>
      <c r="M21" s="238"/>
      <c r="N21" s="238"/>
      <c r="O21" s="223" t="n">
        <f aca="false">P21*C21</f>
        <v>2699.228</v>
      </c>
      <c r="P21" s="224" t="n">
        <v>0.1</v>
      </c>
      <c r="Q21" s="223" t="n">
        <f aca="false">R21*C21</f>
        <v>13496.14</v>
      </c>
      <c r="R21" s="224" t="n">
        <v>0.5</v>
      </c>
      <c r="S21" s="223" t="n">
        <f aca="false">T21*C21</f>
        <v>10796.912</v>
      </c>
      <c r="T21" s="224" t="n">
        <v>0.4</v>
      </c>
      <c r="U21" s="235"/>
      <c r="V21" s="236"/>
      <c r="W21" s="235"/>
      <c r="X21" s="239"/>
      <c r="Y21" s="226"/>
    </row>
    <row r="22" s="210" customFormat="true" ht="15" hidden="false" customHeight="false" outlineLevel="0" collapsed="false">
      <c r="A22" s="227" t="n">
        <v>15</v>
      </c>
      <c r="B22" s="228" t="str">
        <f aca="false">'PLANILHA ORÇAMENTÁRIA'!D97</f>
        <v>PINTURA</v>
      </c>
      <c r="C22" s="229" t="n">
        <f aca="false">'PLANILHA ORÇAMENTÁRIA'!I97</f>
        <v>50610.71</v>
      </c>
      <c r="D22" s="230" t="n">
        <f aca="false">C22/$C$31</f>
        <v>0.0460468857352234</v>
      </c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1"/>
      <c r="P22" s="232"/>
      <c r="Q22" s="223" t="n">
        <f aca="false">R22*C22</f>
        <v>2530.5355</v>
      </c>
      <c r="R22" s="224" t="n">
        <v>0.05</v>
      </c>
      <c r="S22" s="223" t="n">
        <f aca="false">T22*C22</f>
        <v>22774.8195</v>
      </c>
      <c r="T22" s="224" t="n">
        <v>0.45</v>
      </c>
      <c r="U22" s="223" t="n">
        <f aca="false">V22*C22</f>
        <v>20244.284</v>
      </c>
      <c r="V22" s="224" t="n">
        <v>0.4</v>
      </c>
      <c r="W22" s="223" t="n">
        <f aca="false">X22*C22</f>
        <v>5061.071</v>
      </c>
      <c r="X22" s="225" t="n">
        <v>0.1</v>
      </c>
      <c r="Y22" s="226"/>
    </row>
    <row r="23" s="210" customFormat="true" ht="15" hidden="false" customHeight="false" outlineLevel="0" collapsed="false">
      <c r="A23" s="227" t="n">
        <v>16</v>
      </c>
      <c r="B23" s="228" t="str">
        <f aca="false">'PLANILHA ORÇAMENTÁRIA'!D105</f>
        <v>PAVIMENTAÇÕES</v>
      </c>
      <c r="C23" s="229" t="n">
        <f aca="false">'PLANILHA ORÇAMENTÁRIA'!I105</f>
        <v>78107.97</v>
      </c>
      <c r="D23" s="230" t="n">
        <f aca="false">C23/$C$31</f>
        <v>0.0710645784182885</v>
      </c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1"/>
      <c r="P23" s="232"/>
      <c r="Q23" s="231"/>
      <c r="R23" s="232"/>
      <c r="S23" s="223" t="n">
        <f aca="false">T23*C23</f>
        <v>19526.9925</v>
      </c>
      <c r="T23" s="224" t="n">
        <v>0.25</v>
      </c>
      <c r="U23" s="223" t="n">
        <f aca="false">V23*C23</f>
        <v>46864.782</v>
      </c>
      <c r="V23" s="224" t="n">
        <v>0.6</v>
      </c>
      <c r="W23" s="223" t="n">
        <f aca="false">X23*C23</f>
        <v>11716.1955</v>
      </c>
      <c r="X23" s="225" t="n">
        <v>0.15</v>
      </c>
      <c r="Y23" s="226"/>
    </row>
    <row r="24" s="210" customFormat="true" ht="15" hidden="false" customHeight="false" outlineLevel="0" collapsed="false">
      <c r="A24" s="227" t="n">
        <v>17</v>
      </c>
      <c r="B24" s="228" t="str">
        <f aca="false">'PLANILHA ORÇAMENTÁRIA'!D112</f>
        <v>LOUÇAS E METAIS</v>
      </c>
      <c r="C24" s="229" t="n">
        <f aca="false">'PLANILHA ORÇAMENTÁRIA'!I112</f>
        <v>12639.17</v>
      </c>
      <c r="D24" s="230" t="n">
        <f aca="false">C24/$C$31</f>
        <v>0.0114994319735499</v>
      </c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7"/>
      <c r="P24" s="237"/>
      <c r="Q24" s="235"/>
      <c r="R24" s="236"/>
      <c r="S24" s="223" t="n">
        <f aca="false">T24*C24</f>
        <v>5055.668</v>
      </c>
      <c r="T24" s="224" t="n">
        <v>0.4</v>
      </c>
      <c r="U24" s="223" t="n">
        <f aca="false">V24*C24</f>
        <v>5687.6265</v>
      </c>
      <c r="V24" s="224" t="n">
        <v>0.45</v>
      </c>
      <c r="W24" s="223" t="n">
        <f aca="false">X24*C24</f>
        <v>1895.8755</v>
      </c>
      <c r="X24" s="225" t="n">
        <v>0.15</v>
      </c>
      <c r="Y24" s="226"/>
    </row>
    <row r="25" s="210" customFormat="true" ht="15" hidden="false" customHeight="false" outlineLevel="0" collapsed="false">
      <c r="A25" s="227" t="n">
        <v>18</v>
      </c>
      <c r="B25" s="228" t="str">
        <f aca="false">'PLANILHA ORÇAMENTÁRIA'!D124</f>
        <v>INSTALAÇÕES HIDROSSANITÁRIAS</v>
      </c>
      <c r="C25" s="229" t="n">
        <f aca="false">'PLANILHA ORÇAMENTÁRIA'!I124</f>
        <v>19339.34</v>
      </c>
      <c r="D25" s="230" t="n">
        <f aca="false">C25/$C$31</f>
        <v>0.0175954136817017</v>
      </c>
      <c r="E25" s="231"/>
      <c r="F25" s="232"/>
      <c r="G25" s="231"/>
      <c r="H25" s="232"/>
      <c r="I25" s="223" t="n">
        <f aca="false">J25*C25</f>
        <v>3867.868</v>
      </c>
      <c r="J25" s="224" t="n">
        <v>0.2</v>
      </c>
      <c r="K25" s="223" t="n">
        <f aca="false">L25*C25</f>
        <v>3867.868</v>
      </c>
      <c r="L25" s="224" t="n">
        <v>0.2</v>
      </c>
      <c r="M25" s="223" t="n">
        <f aca="false">N25*C25</f>
        <v>3867.868</v>
      </c>
      <c r="N25" s="224" t="n">
        <v>0.2</v>
      </c>
      <c r="O25" s="223" t="n">
        <f aca="false">P25*C25</f>
        <v>1933.934</v>
      </c>
      <c r="P25" s="224" t="n">
        <v>0.1</v>
      </c>
      <c r="Q25" s="223" t="n">
        <f aca="false">R25*C25</f>
        <v>2900.901</v>
      </c>
      <c r="R25" s="224" t="n">
        <v>0.15</v>
      </c>
      <c r="S25" s="223" t="n">
        <f aca="false">T25*C25</f>
        <v>2900.901</v>
      </c>
      <c r="T25" s="224" t="n">
        <v>0.15</v>
      </c>
      <c r="U25" s="231"/>
      <c r="V25" s="232"/>
      <c r="W25" s="231"/>
      <c r="X25" s="234"/>
      <c r="Y25" s="226"/>
    </row>
    <row r="26" s="210" customFormat="true" ht="15" hidden="false" customHeight="false" outlineLevel="0" collapsed="false">
      <c r="A26" s="227" t="n">
        <v>19</v>
      </c>
      <c r="B26" s="228" t="str">
        <f aca="false">'PLANILHA ORÇAMENTÁRIA'!D182</f>
        <v>INSTALAÇÕES ELÉTRICAS E LÓGICA</v>
      </c>
      <c r="C26" s="229" t="n">
        <f aca="false">'PLANILHA ORÇAMENTÁRIA'!I182</f>
        <v>111467.18</v>
      </c>
      <c r="D26" s="230" t="n">
        <f aca="false">C26/$C$31</f>
        <v>0.101415619355816</v>
      </c>
      <c r="E26" s="231"/>
      <c r="F26" s="232"/>
      <c r="G26" s="231"/>
      <c r="H26" s="232"/>
      <c r="I26" s="223" t="n">
        <f aca="false">J26*C26</f>
        <v>16720.077</v>
      </c>
      <c r="J26" s="224" t="n">
        <v>0.15</v>
      </c>
      <c r="K26" s="223" t="n">
        <f aca="false">L26*C26</f>
        <v>16720.077</v>
      </c>
      <c r="L26" s="224" t="n">
        <v>0.15</v>
      </c>
      <c r="M26" s="223" t="n">
        <f aca="false">N26*C26</f>
        <v>22293.436</v>
      </c>
      <c r="N26" s="224" t="n">
        <v>0.2</v>
      </c>
      <c r="O26" s="223" t="n">
        <f aca="false">P26*C26</f>
        <v>11146.718</v>
      </c>
      <c r="P26" s="224" t="n">
        <v>0.1</v>
      </c>
      <c r="Q26" s="223" t="n">
        <f aca="false">R26*C26</f>
        <v>16720.077</v>
      </c>
      <c r="R26" s="224" t="n">
        <v>0.15</v>
      </c>
      <c r="S26" s="223" t="n">
        <f aca="false">T26*C26</f>
        <v>16720.077</v>
      </c>
      <c r="T26" s="224" t="n">
        <v>0.15</v>
      </c>
      <c r="U26" s="223" t="n">
        <f aca="false">V26*C26</f>
        <v>5573.359</v>
      </c>
      <c r="V26" s="224" t="n">
        <v>0.05</v>
      </c>
      <c r="W26" s="223" t="n">
        <f aca="false">X26*C26</f>
        <v>5573.359</v>
      </c>
      <c r="X26" s="225" t="n">
        <v>0.05</v>
      </c>
      <c r="Y26" s="226"/>
    </row>
    <row r="27" s="210" customFormat="true" ht="15" hidden="false" customHeight="false" outlineLevel="0" collapsed="false">
      <c r="A27" s="227" t="n">
        <v>20</v>
      </c>
      <c r="B27" s="228" t="str">
        <f aca="false">'PLANILHA ORÇAMENTÁRIA'!D262</f>
        <v>PREVENÇÃO E COMBATE A INCÊNDIO</v>
      </c>
      <c r="C27" s="229" t="n">
        <f aca="false">'PLANILHA ORÇAMENTÁRIA'!I262</f>
        <v>3587.99</v>
      </c>
      <c r="D27" s="230" t="n">
        <f aca="false">C27/$C$31</f>
        <v>0.003264442754293</v>
      </c>
      <c r="E27" s="231"/>
      <c r="F27" s="232"/>
      <c r="G27" s="231"/>
      <c r="H27" s="232"/>
      <c r="I27" s="231"/>
      <c r="J27" s="232"/>
      <c r="K27" s="231"/>
      <c r="L27" s="232"/>
      <c r="M27" s="231"/>
      <c r="N27" s="232"/>
      <c r="O27" s="231"/>
      <c r="P27" s="232"/>
      <c r="Q27" s="231"/>
      <c r="R27" s="232"/>
      <c r="S27" s="231"/>
      <c r="T27" s="232"/>
      <c r="U27" s="223" t="n">
        <f aca="false">V27*C27</f>
        <v>717.598</v>
      </c>
      <c r="V27" s="224" t="n">
        <v>0.2</v>
      </c>
      <c r="W27" s="223" t="n">
        <f aca="false">X27*C27</f>
        <v>2870.392</v>
      </c>
      <c r="X27" s="225" t="n">
        <v>0.8</v>
      </c>
      <c r="Y27" s="226"/>
    </row>
    <row r="28" s="210" customFormat="true" ht="15" hidden="false" customHeight="false" outlineLevel="0" collapsed="false">
      <c r="A28" s="227" t="n">
        <v>21</v>
      </c>
      <c r="B28" s="228" t="str">
        <f aca="false">'PLANILHA ORÇAMENTÁRIA'!D271</f>
        <v>ACESSIBILIDADE</v>
      </c>
      <c r="C28" s="229" t="n">
        <f aca="false">'PLANILHA ORÇAMENTÁRIA'!I271</f>
        <v>19160.7</v>
      </c>
      <c r="D28" s="230" t="n">
        <f aca="false">C28/$C$31</f>
        <v>0.0174328825560221</v>
      </c>
      <c r="E28" s="235"/>
      <c r="F28" s="236"/>
      <c r="G28" s="235"/>
      <c r="H28" s="236"/>
      <c r="I28" s="235"/>
      <c r="J28" s="236"/>
      <c r="K28" s="235"/>
      <c r="L28" s="236"/>
      <c r="M28" s="235"/>
      <c r="N28" s="236"/>
      <c r="O28" s="235"/>
      <c r="P28" s="236"/>
      <c r="Q28" s="235"/>
      <c r="R28" s="236"/>
      <c r="S28" s="235"/>
      <c r="T28" s="236"/>
      <c r="U28" s="235"/>
      <c r="V28" s="236"/>
      <c r="W28" s="223" t="n">
        <f aca="false">X28*C28</f>
        <v>19160.7</v>
      </c>
      <c r="X28" s="225" t="n">
        <v>1</v>
      </c>
      <c r="Y28" s="226"/>
    </row>
    <row r="29" s="210" customFormat="true" ht="15" hidden="false" customHeight="false" outlineLevel="0" collapsed="false">
      <c r="A29" s="240" t="n">
        <v>22</v>
      </c>
      <c r="B29" s="241" t="str">
        <f aca="false">'PLANILHA ORÇAMENTÁRIA'!D279</f>
        <v>SERVIÇOS COMPLEMENTARES</v>
      </c>
      <c r="C29" s="242" t="n">
        <f aca="false">'PLANILHA ORÇAMENTÁRIA'!I279</f>
        <v>19667.72</v>
      </c>
      <c r="D29" s="243" t="n">
        <f aca="false">C29/$C$31</f>
        <v>0.0178941819925539</v>
      </c>
      <c r="E29" s="235"/>
      <c r="F29" s="236"/>
      <c r="G29" s="235"/>
      <c r="H29" s="236"/>
      <c r="I29" s="235"/>
      <c r="J29" s="236"/>
      <c r="K29" s="235"/>
      <c r="L29" s="236"/>
      <c r="M29" s="235"/>
      <c r="N29" s="236"/>
      <c r="O29" s="235"/>
      <c r="P29" s="236"/>
      <c r="Q29" s="235"/>
      <c r="R29" s="236"/>
      <c r="S29" s="235"/>
      <c r="T29" s="236"/>
      <c r="U29" s="223" t="n">
        <f aca="false">V29*C29</f>
        <v>2950.158</v>
      </c>
      <c r="V29" s="224" t="n">
        <v>0.15</v>
      </c>
      <c r="W29" s="223" t="n">
        <f aca="false">X29*C29</f>
        <v>16717.562</v>
      </c>
      <c r="X29" s="225" t="n">
        <v>0.85</v>
      </c>
      <c r="Y29" s="226"/>
    </row>
    <row r="30" s="210" customFormat="true" ht="15" hidden="false" customHeight="false" outlineLevel="0" collapsed="false">
      <c r="A30" s="240" t="n">
        <v>23</v>
      </c>
      <c r="B30" s="241" t="str">
        <f aca="false">'PLANILHA ORÇAMENTÁRIA'!D286</f>
        <v>LIMPEZA FINAL DE OBRA</v>
      </c>
      <c r="C30" s="242" t="n">
        <f aca="false">'PLANILHA ORÇAMENTÁRIA'!I286</f>
        <v>4015.72</v>
      </c>
      <c r="D30" s="243" t="n">
        <f aca="false">C30/$C$31</f>
        <v>0.00365360217204325</v>
      </c>
      <c r="E30" s="235"/>
      <c r="F30" s="236"/>
      <c r="G30" s="235"/>
      <c r="H30" s="236"/>
      <c r="I30" s="235"/>
      <c r="J30" s="236"/>
      <c r="K30" s="235"/>
      <c r="L30" s="236"/>
      <c r="M30" s="235"/>
      <c r="N30" s="236"/>
      <c r="O30" s="235"/>
      <c r="P30" s="236"/>
      <c r="Q30" s="235"/>
      <c r="R30" s="236"/>
      <c r="S30" s="235"/>
      <c r="T30" s="236"/>
      <c r="U30" s="223" t="n">
        <f aca="false">V30*C30</f>
        <v>401.572</v>
      </c>
      <c r="V30" s="224" t="n">
        <v>0.1</v>
      </c>
      <c r="W30" s="223" t="n">
        <f aca="false">X30*C30</f>
        <v>3614.148</v>
      </c>
      <c r="X30" s="225" t="n">
        <v>0.9</v>
      </c>
      <c r="Y30" s="226"/>
    </row>
    <row r="31" s="210" customFormat="true" ht="15" hidden="false" customHeight="false" outlineLevel="0" collapsed="false">
      <c r="A31" s="244"/>
      <c r="B31" s="245" t="s">
        <v>831</v>
      </c>
      <c r="C31" s="246" t="n">
        <f aca="false">SUM(C8:C30)</f>
        <v>1099112.55</v>
      </c>
      <c r="D31" s="247" t="n">
        <f aca="false">SUM(D8:D30)</f>
        <v>1</v>
      </c>
      <c r="E31" s="248" t="n">
        <f aca="false">SUM(E8:E30)</f>
        <v>116318.8891</v>
      </c>
      <c r="F31" s="249" t="n">
        <f aca="false">E31/$C$31</f>
        <v>0.10582982525311</v>
      </c>
      <c r="G31" s="248" t="n">
        <f aca="false">SUM(G8:G30)</f>
        <v>135773.5942</v>
      </c>
      <c r="H31" s="249" t="n">
        <f aca="false">G31/$C$31</f>
        <v>0.123530200978963</v>
      </c>
      <c r="I31" s="248" t="n">
        <f aca="false">SUM(I8:I30)</f>
        <v>110767.253</v>
      </c>
      <c r="J31" s="249" t="n">
        <f aca="false">I31/$C$31</f>
        <v>0.100778808321313</v>
      </c>
      <c r="K31" s="248" t="n">
        <f aca="false">SUM(K8:K30)</f>
        <v>107119.233</v>
      </c>
      <c r="L31" s="249" t="n">
        <f aca="false">K31/$C$31</f>
        <v>0.0974597487764106</v>
      </c>
      <c r="M31" s="248" t="n">
        <f aca="false">SUM(M8:M30)</f>
        <v>96721.9419</v>
      </c>
      <c r="N31" s="249" t="n">
        <f aca="false">M31/$C$31</f>
        <v>0.0880000341184349</v>
      </c>
      <c r="O31" s="248" t="n">
        <f aca="false">SUM(O8:O30)</f>
        <v>121409.1816</v>
      </c>
      <c r="P31" s="249" t="n">
        <f aca="false">O31/$C$31</f>
        <v>0.110461100275854</v>
      </c>
      <c r="Q31" s="248" t="n">
        <f aca="false">SUM(Q8:Q30)</f>
        <v>142415.3418</v>
      </c>
      <c r="R31" s="249" t="n">
        <f aca="false">Q31/$C$31</f>
        <v>0.129573028531064</v>
      </c>
      <c r="S31" s="248" t="n">
        <f aca="false">SUM(S8:S30)</f>
        <v>109075.3764</v>
      </c>
      <c r="T31" s="249" t="n">
        <f aca="false">S31/$C$31</f>
        <v>0.099239496810404</v>
      </c>
      <c r="U31" s="248" t="n">
        <f aca="false">SUM(U8:U30)</f>
        <v>88717.2134</v>
      </c>
      <c r="V31" s="249" t="n">
        <f aca="false">U31/$C$31</f>
        <v>0.0807171325629937</v>
      </c>
      <c r="W31" s="248" t="n">
        <f aca="false">SUM(W8:W30)</f>
        <v>70794.5256</v>
      </c>
      <c r="X31" s="250" t="n">
        <f aca="false">W31/$C$31</f>
        <v>0.0644106243714531</v>
      </c>
      <c r="Y31" s="226"/>
    </row>
    <row r="32" s="210" customFormat="true" ht="15.75" hidden="false" customHeight="true" outlineLevel="0" collapsed="false">
      <c r="A32" s="251"/>
      <c r="B32" s="252" t="s">
        <v>980</v>
      </c>
      <c r="C32" s="252"/>
      <c r="D32" s="252"/>
      <c r="E32" s="253" t="n">
        <f aca="false">E31</f>
        <v>116318.8891</v>
      </c>
      <c r="F32" s="254" t="n">
        <f aca="false">F31</f>
        <v>0.10582982525311</v>
      </c>
      <c r="G32" s="255" t="n">
        <f aca="false">G31+E32</f>
        <v>252092.4833</v>
      </c>
      <c r="H32" s="254" t="n">
        <f aca="false">H31+F32</f>
        <v>0.229360026232072</v>
      </c>
      <c r="I32" s="255" t="n">
        <f aca="false">G32+I31</f>
        <v>362859.7363</v>
      </c>
      <c r="J32" s="254" t="n">
        <f aca="false">J31+H32</f>
        <v>0.330138834553386</v>
      </c>
      <c r="K32" s="255" t="n">
        <f aca="false">I32+K31</f>
        <v>469978.9693</v>
      </c>
      <c r="L32" s="254" t="n">
        <f aca="false">L31+J32</f>
        <v>0.427598583329796</v>
      </c>
      <c r="M32" s="255" t="n">
        <f aca="false">K32+M31</f>
        <v>566700.9112</v>
      </c>
      <c r="N32" s="254" t="n">
        <f aca="false">L32+N31</f>
        <v>0.515598617448231</v>
      </c>
      <c r="O32" s="255" t="n">
        <f aca="false">M32+O31</f>
        <v>688110.0928</v>
      </c>
      <c r="P32" s="254" t="n">
        <f aca="false">P31+N32</f>
        <v>0.626059717724086</v>
      </c>
      <c r="Q32" s="255" t="n">
        <f aca="false">O32+Q31</f>
        <v>830525.4346</v>
      </c>
      <c r="R32" s="254" t="n">
        <f aca="false">R31+P32</f>
        <v>0.75563274625515</v>
      </c>
      <c r="S32" s="255" t="n">
        <f aca="false">Q32+S31</f>
        <v>939600.811</v>
      </c>
      <c r="T32" s="254" t="n">
        <f aca="false">T31+R32</f>
        <v>0.854872243065553</v>
      </c>
      <c r="U32" s="255" t="n">
        <f aca="false">S32+U31</f>
        <v>1028318.0244</v>
      </c>
      <c r="V32" s="254" t="n">
        <f aca="false">V31+T32</f>
        <v>0.935589375628547</v>
      </c>
      <c r="W32" s="255" t="n">
        <f aca="false">U32+W31</f>
        <v>1099112.55</v>
      </c>
      <c r="X32" s="256" t="n">
        <f aca="false">X31+V32</f>
        <v>1</v>
      </c>
    </row>
  </sheetData>
  <mergeCells count="19">
    <mergeCell ref="B1:J1"/>
    <mergeCell ref="F2:G2"/>
    <mergeCell ref="N2:O4"/>
    <mergeCell ref="A5:X5"/>
    <mergeCell ref="A6:A7"/>
    <mergeCell ref="B6:B7"/>
    <mergeCell ref="C6:C7"/>
    <mergeCell ref="D6:D7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32:D32"/>
  </mergeCells>
  <conditionalFormatting sqref="C1:C4 C6:C31">
    <cfRule type="duplicateValues" priority="2" aboveAverage="0" equalAverage="0" bottom="0" percent="0" rank="0" text="" dxfId="0">
      <formula>0</formula>
    </cfRule>
  </conditionalFormatting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8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1" activeCellId="0" sqref="D11"/>
    </sheetView>
  </sheetViews>
  <sheetFormatPr defaultRowHeight="15" zeroHeight="false" outlineLevelRow="0" outlineLevelCol="0"/>
  <cols>
    <col collapsed="false" customWidth="true" hidden="false" outlineLevel="0" max="1" min="1" style="0" width="6.28"/>
    <col collapsed="false" customWidth="true" hidden="false" outlineLevel="0" max="2" min="2" style="0" width="27.58"/>
    <col collapsed="false" customWidth="true" hidden="false" outlineLevel="0" max="3" min="3" style="0" width="30.57"/>
    <col collapsed="false" customWidth="true" hidden="false" outlineLevel="0" max="4" min="4" style="0" width="21.29"/>
    <col collapsed="false" customWidth="true" hidden="false" outlineLevel="0" max="1025" min="5" style="0" width="8.67"/>
  </cols>
  <sheetData>
    <row r="1" customFormat="false" ht="15.75" hidden="false" customHeight="false" outlineLevel="0" collapsed="false"/>
    <row r="2" customFormat="false" ht="15.75" hidden="false" customHeight="false" outlineLevel="0" collapsed="false">
      <c r="B2" s="257" t="s">
        <v>981</v>
      </c>
      <c r="C2" s="257"/>
      <c r="D2" s="257"/>
    </row>
    <row r="3" customFormat="false" ht="15" hidden="false" customHeight="false" outlineLevel="0" collapsed="false">
      <c r="B3" s="258" t="s">
        <v>982</v>
      </c>
      <c r="C3" s="258"/>
      <c r="D3" s="259" t="s">
        <v>983</v>
      </c>
    </row>
    <row r="4" customFormat="false" ht="15" hidden="false" customHeight="false" outlineLevel="0" collapsed="false">
      <c r="B4" s="260" t="s">
        <v>984</v>
      </c>
      <c r="C4" s="261" t="s">
        <v>985</v>
      </c>
      <c r="D4" s="262" t="n">
        <v>0.03</v>
      </c>
    </row>
    <row r="5" customFormat="false" ht="15" hidden="false" customHeight="false" outlineLevel="0" collapsed="false">
      <c r="B5" s="260" t="s">
        <v>986</v>
      </c>
      <c r="C5" s="261" t="s">
        <v>987</v>
      </c>
      <c r="D5" s="262" t="n">
        <v>0.0059</v>
      </c>
    </row>
    <row r="6" customFormat="false" ht="15" hidden="false" customHeight="false" outlineLevel="0" collapsed="false">
      <c r="B6" s="260" t="s">
        <v>988</v>
      </c>
      <c r="C6" s="261" t="s">
        <v>989</v>
      </c>
      <c r="D6" s="262" t="n">
        <v>0.0097</v>
      </c>
    </row>
    <row r="7" customFormat="false" ht="15" hidden="false" customHeight="false" outlineLevel="0" collapsed="false">
      <c r="B7" s="260" t="s">
        <v>990</v>
      </c>
      <c r="C7" s="263" t="s">
        <v>991</v>
      </c>
      <c r="D7" s="262" t="n">
        <v>0.008</v>
      </c>
    </row>
    <row r="8" customFormat="false" ht="15.75" hidden="false" customHeight="false" outlineLevel="0" collapsed="false">
      <c r="B8" s="264"/>
      <c r="C8" s="265" t="s">
        <v>992</v>
      </c>
      <c r="D8" s="266" t="n">
        <f aca="false">SUM(D4:D7)</f>
        <v>0.0536</v>
      </c>
    </row>
    <row r="9" customFormat="false" ht="15.75" hidden="false" customHeight="false" outlineLevel="0" collapsed="false">
      <c r="B9" s="260"/>
      <c r="C9" s="267"/>
      <c r="D9" s="268"/>
    </row>
    <row r="10" customFormat="false" ht="15" hidden="false" customHeight="false" outlineLevel="0" collapsed="false">
      <c r="B10" s="269" t="s">
        <v>993</v>
      </c>
      <c r="C10" s="269"/>
      <c r="D10" s="270" t="s">
        <v>983</v>
      </c>
    </row>
    <row r="11" customFormat="false" ht="15" hidden="false" customHeight="false" outlineLevel="0" collapsed="false">
      <c r="B11" s="271" t="s">
        <v>994</v>
      </c>
      <c r="C11" s="272" t="s">
        <v>995</v>
      </c>
      <c r="D11" s="273" t="n">
        <v>0.0616</v>
      </c>
    </row>
    <row r="12" customFormat="false" ht="15.75" hidden="false" customHeight="false" outlineLevel="0" collapsed="false">
      <c r="B12" s="264"/>
      <c r="C12" s="265" t="s">
        <v>992</v>
      </c>
      <c r="D12" s="266" t="n">
        <f aca="false">SUM(D11)</f>
        <v>0.0616</v>
      </c>
    </row>
    <row r="13" customFormat="false" ht="15.75" hidden="false" customHeight="false" outlineLevel="0" collapsed="false">
      <c r="B13" s="260"/>
      <c r="C13" s="274"/>
      <c r="D13" s="275"/>
    </row>
    <row r="14" customFormat="false" ht="15" hidden="false" customHeight="false" outlineLevel="0" collapsed="false">
      <c r="B14" s="269" t="s">
        <v>996</v>
      </c>
      <c r="C14" s="269"/>
      <c r="D14" s="276" t="n">
        <v>0.1413</v>
      </c>
    </row>
    <row r="15" customFormat="false" ht="15" hidden="false" customHeight="false" outlineLevel="0" collapsed="false">
      <c r="B15" s="269" t="s">
        <v>997</v>
      </c>
      <c r="C15" s="269"/>
      <c r="D15" s="270" t="s">
        <v>983</v>
      </c>
    </row>
    <row r="16" customFormat="false" ht="15" hidden="false" customHeight="false" outlineLevel="0" collapsed="false">
      <c r="B16" s="277" t="s">
        <v>998</v>
      </c>
      <c r="C16" s="274" t="s">
        <v>999</v>
      </c>
      <c r="D16" s="262" t="n">
        <v>0.0065</v>
      </c>
    </row>
    <row r="17" customFormat="false" ht="15" hidden="false" customHeight="false" outlineLevel="0" collapsed="false">
      <c r="B17" s="277" t="s">
        <v>1000</v>
      </c>
      <c r="C17" s="274" t="s">
        <v>985</v>
      </c>
      <c r="D17" s="262" t="n">
        <v>0.03</v>
      </c>
    </row>
    <row r="18" customFormat="false" ht="15" hidden="false" customHeight="false" outlineLevel="0" collapsed="false">
      <c r="A18" s="278"/>
      <c r="B18" s="279" t="s">
        <v>1001</v>
      </c>
      <c r="C18" s="280" t="s">
        <v>1002</v>
      </c>
      <c r="D18" s="281" t="n">
        <v>0.05</v>
      </c>
    </row>
    <row r="19" customFormat="false" ht="15" hidden="false" customHeight="false" outlineLevel="0" collapsed="false">
      <c r="A19" s="278"/>
      <c r="B19" s="282" t="s">
        <v>1003</v>
      </c>
      <c r="C19" s="283"/>
      <c r="D19" s="262" t="n">
        <v>0.045</v>
      </c>
    </row>
    <row r="20" customFormat="false" ht="15.75" hidden="false" customHeight="false" outlineLevel="0" collapsed="false">
      <c r="A20" s="278"/>
      <c r="B20" s="284"/>
      <c r="C20" s="285" t="s">
        <v>992</v>
      </c>
      <c r="D20" s="286" t="n">
        <f aca="false">SUM(D16:D19)</f>
        <v>0.1315</v>
      </c>
    </row>
    <row r="21" customFormat="false" ht="15.75" hidden="false" customHeight="false" outlineLevel="0" collapsed="false">
      <c r="B21" s="260"/>
      <c r="C21" s="274"/>
      <c r="D21" s="275"/>
    </row>
    <row r="22" customFormat="false" ht="15.75" hidden="false" customHeight="false" outlineLevel="0" collapsed="false">
      <c r="B22" s="287" t="s">
        <v>1004</v>
      </c>
      <c r="C22" s="288"/>
      <c r="D22" s="289" t="n">
        <f aca="false">ROUND((((1+D4+D7+D6)*(1+D5)*(1+D11)/((1-D20)))-1),4)</f>
        <v>0.2882</v>
      </c>
    </row>
    <row r="23" customFormat="false" ht="15" hidden="false" customHeight="false" outlineLevel="0" collapsed="false">
      <c r="B23" s="260" t="s">
        <v>1005</v>
      </c>
      <c r="C23" s="274"/>
      <c r="D23" s="262" t="n">
        <v>0.8022</v>
      </c>
    </row>
    <row r="24" customFormat="false" ht="15" hidden="false" customHeight="false" outlineLevel="0" collapsed="false">
      <c r="B24" s="260" t="s">
        <v>1006</v>
      </c>
      <c r="C24" s="274"/>
      <c r="D24" s="262" t="n">
        <v>1</v>
      </c>
    </row>
    <row r="25" customFormat="false" ht="15.75" hidden="false" customHeight="false" outlineLevel="0" collapsed="false">
      <c r="B25" s="290" t="s">
        <v>1007</v>
      </c>
      <c r="C25" s="291"/>
      <c r="D25" s="292" t="n">
        <f aca="false">D22</f>
        <v>0.2882</v>
      </c>
    </row>
    <row r="26" customFormat="false" ht="15.75" hidden="false" customHeight="false" outlineLevel="0" collapsed="false">
      <c r="B26" s="260"/>
      <c r="C26" s="274"/>
      <c r="D26" s="275"/>
    </row>
    <row r="27" customFormat="false" ht="15" hidden="false" customHeight="false" outlineLevel="0" collapsed="false">
      <c r="B27" s="260"/>
      <c r="C27" s="274"/>
      <c r="D27" s="275"/>
    </row>
    <row r="28" customFormat="false" ht="15" hidden="false" customHeight="false" outlineLevel="0" collapsed="false">
      <c r="B28" s="293" t="s">
        <v>1008</v>
      </c>
      <c r="C28" s="293"/>
      <c r="D28" s="293"/>
    </row>
    <row r="29" customFormat="false" ht="15" hidden="false" customHeight="false" outlineLevel="0" collapsed="false">
      <c r="B29" s="294" t="s">
        <v>1009</v>
      </c>
      <c r="C29" s="295" t="s">
        <v>1010</v>
      </c>
      <c r="D29" s="296"/>
    </row>
    <row r="30" customFormat="false" ht="15" hidden="false" customHeight="false" outlineLevel="0" collapsed="false">
      <c r="B30" s="297" t="s">
        <v>1011</v>
      </c>
      <c r="C30" s="295" t="s">
        <v>1012</v>
      </c>
      <c r="D30" s="296"/>
    </row>
    <row r="31" customFormat="false" ht="15" hidden="false" customHeight="true" outlineLevel="0" collapsed="false">
      <c r="B31" s="297" t="s">
        <v>1013</v>
      </c>
      <c r="C31" s="298" t="s">
        <v>1014</v>
      </c>
      <c r="D31" s="298"/>
    </row>
    <row r="32" customFormat="false" ht="24" hidden="false" customHeight="true" outlineLevel="0" collapsed="false">
      <c r="B32" s="299"/>
      <c r="C32" s="300" t="s">
        <v>1015</v>
      </c>
      <c r="D32" s="300"/>
    </row>
    <row r="33" customFormat="false" ht="15" hidden="false" customHeight="false" outlineLevel="0" collapsed="false">
      <c r="B33" s="301"/>
      <c r="C33" s="283"/>
      <c r="D33" s="302"/>
    </row>
    <row r="34" customFormat="false" ht="15" hidden="false" customHeight="false" outlineLevel="0" collapsed="false">
      <c r="B34" s="303" t="s">
        <v>1016</v>
      </c>
      <c r="C34" s="304"/>
      <c r="D34" s="305"/>
    </row>
    <row r="35" customFormat="false" ht="15.75" hidden="false" customHeight="false" outlineLevel="0" collapsed="false">
      <c r="B35" s="306" t="s">
        <v>1017</v>
      </c>
      <c r="C35" s="307" t="s">
        <v>1018</v>
      </c>
      <c r="D35" s="308"/>
    </row>
  </sheetData>
  <mergeCells count="8">
    <mergeCell ref="B2:D2"/>
    <mergeCell ref="B3:C3"/>
    <mergeCell ref="B10:C10"/>
    <mergeCell ref="B14:C14"/>
    <mergeCell ref="B15:C15"/>
    <mergeCell ref="B28:D28"/>
    <mergeCell ref="C31:D31"/>
    <mergeCell ref="C32:D32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1" scale="11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5"/>
  <sheetViews>
    <sheetView showFormulas="false" showGridLines="true" showRowColHeaders="true" showZeros="true" rightToLeft="false" tabSelected="false" showOutlineSymbols="true" defaultGridColor="true" view="pageBreakPreview" topLeftCell="A481" colorId="64" zoomScale="90" zoomScaleNormal="90" zoomScalePageLayoutView="90" workbookViewId="0">
      <selection pane="topLeft" activeCell="A182" activeCellId="0" sqref="A182"/>
    </sheetView>
  </sheetViews>
  <sheetFormatPr defaultRowHeight="15" zeroHeight="false" outlineLevelRow="0" outlineLevelCol="0"/>
  <cols>
    <col collapsed="false" customWidth="true" hidden="false" outlineLevel="0" max="1" min="1" style="127" width="12.71"/>
    <col collapsed="false" customWidth="true" hidden="false" outlineLevel="0" max="4" min="2" style="3" width="9.14"/>
    <col collapsed="false" customWidth="true" hidden="false" outlineLevel="0" max="5" min="5" style="3" width="45.71"/>
    <col collapsed="false" customWidth="true" hidden="false" outlineLevel="0" max="9" min="6" style="3" width="9.14"/>
    <col collapsed="false" customWidth="true" hidden="false" outlineLevel="0" max="10" min="10" style="3" width="10"/>
    <col collapsed="false" customWidth="true" hidden="false" outlineLevel="0" max="11" min="11" style="3" width="9.14"/>
    <col collapsed="false" customWidth="true" hidden="false" outlineLevel="0" max="1025" min="12" style="0" width="8.67"/>
  </cols>
  <sheetData>
    <row r="1" customFormat="false" ht="15" hidden="false" customHeight="true" outlineLevel="0" collapsed="false">
      <c r="A1" s="309" t="s">
        <v>1019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customFormat="false" ht="15" hidden="false" customHeight="true" outlineLevel="0" collapsed="false">
      <c r="A2" s="310" t="s">
        <v>1020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</row>
    <row r="3" customFormat="false" ht="15" hidden="false" customHeight="true" outlineLevel="0" collapsed="false">
      <c r="A3" s="311"/>
      <c r="B3" s="312" t="s">
        <v>12</v>
      </c>
      <c r="C3" s="313" t="s">
        <v>13</v>
      </c>
      <c r="D3" s="312" t="s">
        <v>14</v>
      </c>
      <c r="E3" s="312" t="s">
        <v>15</v>
      </c>
      <c r="F3" s="312" t="s">
        <v>1021</v>
      </c>
      <c r="G3" s="312"/>
      <c r="H3" s="314" t="s">
        <v>16</v>
      </c>
      <c r="I3" s="313" t="s">
        <v>17</v>
      </c>
      <c r="J3" s="313" t="s">
        <v>18</v>
      </c>
      <c r="K3" s="315" t="s">
        <v>20</v>
      </c>
    </row>
    <row r="4" s="321" customFormat="true" ht="15" hidden="false" customHeight="true" outlineLevel="0" collapsed="false">
      <c r="A4" s="316" t="s">
        <v>1022</v>
      </c>
      <c r="B4" s="317" t="s">
        <v>1023</v>
      </c>
      <c r="C4" s="318" t="s">
        <v>1024</v>
      </c>
      <c r="D4" s="317" t="s">
        <v>25</v>
      </c>
      <c r="E4" s="317" t="s">
        <v>26</v>
      </c>
      <c r="F4" s="317" t="s">
        <v>1025</v>
      </c>
      <c r="G4" s="317"/>
      <c r="H4" s="319" t="s">
        <v>27</v>
      </c>
      <c r="I4" s="318" t="n">
        <v>1</v>
      </c>
      <c r="J4" s="318" t="s">
        <v>1026</v>
      </c>
      <c r="K4" s="320" t="s">
        <v>1026</v>
      </c>
    </row>
    <row r="5" customFormat="false" ht="22.5" hidden="false" customHeight="true" outlineLevel="0" collapsed="false">
      <c r="A5" s="322" t="s">
        <v>1027</v>
      </c>
      <c r="B5" s="323"/>
      <c r="C5" s="324" t="s">
        <v>1028</v>
      </c>
      <c r="D5" s="323" t="s">
        <v>37</v>
      </c>
      <c r="E5" s="323" t="s">
        <v>1029</v>
      </c>
      <c r="F5" s="323" t="s">
        <v>1030</v>
      </c>
      <c r="G5" s="323"/>
      <c r="H5" s="325" t="s">
        <v>1031</v>
      </c>
      <c r="I5" s="324" t="s">
        <v>1032</v>
      </c>
      <c r="J5" s="324" t="s">
        <v>1033</v>
      </c>
      <c r="K5" s="326" t="n">
        <v>46879.8</v>
      </c>
    </row>
    <row r="6" customFormat="false" ht="23.25" hidden="false" customHeight="true" outlineLevel="0" collapsed="false">
      <c r="A6" s="322" t="s">
        <v>1027</v>
      </c>
      <c r="B6" s="323"/>
      <c r="C6" s="324" t="s">
        <v>1034</v>
      </c>
      <c r="D6" s="323" t="s">
        <v>37</v>
      </c>
      <c r="E6" s="323" t="s">
        <v>1035</v>
      </c>
      <c r="F6" s="323" t="s">
        <v>1030</v>
      </c>
      <c r="G6" s="323"/>
      <c r="H6" s="325" t="s">
        <v>1036</v>
      </c>
      <c r="I6" s="324" t="s">
        <v>1037</v>
      </c>
      <c r="J6" s="324" t="s">
        <v>1038</v>
      </c>
      <c r="K6" s="326" t="n">
        <v>7268.4</v>
      </c>
    </row>
    <row r="7" s="321" customFormat="true" ht="15.75" hidden="false" customHeight="false" outlineLevel="0" collapsed="false">
      <c r="A7" s="327"/>
      <c r="B7" s="328"/>
      <c r="C7" s="328"/>
      <c r="D7" s="328"/>
      <c r="E7" s="328"/>
      <c r="F7" s="328"/>
      <c r="G7" s="328"/>
      <c r="H7" s="328"/>
      <c r="I7" s="328"/>
      <c r="J7" s="328"/>
      <c r="K7" s="329"/>
    </row>
    <row r="8" customFormat="false" ht="15" hidden="false" customHeight="true" outlineLevel="0" collapsed="false">
      <c r="A8" s="311"/>
      <c r="B8" s="312" t="s">
        <v>12</v>
      </c>
      <c r="C8" s="313" t="s">
        <v>13</v>
      </c>
      <c r="D8" s="312" t="s">
        <v>14</v>
      </c>
      <c r="E8" s="312" t="s">
        <v>15</v>
      </c>
      <c r="F8" s="312" t="s">
        <v>1021</v>
      </c>
      <c r="G8" s="312"/>
      <c r="H8" s="314" t="s">
        <v>16</v>
      </c>
      <c r="I8" s="313" t="s">
        <v>17</v>
      </c>
      <c r="J8" s="313" t="s">
        <v>18</v>
      </c>
      <c r="K8" s="315" t="s">
        <v>20</v>
      </c>
    </row>
    <row r="9" s="321" customFormat="true" ht="22.5" hidden="false" customHeight="true" outlineLevel="0" collapsed="false">
      <c r="A9" s="316" t="s">
        <v>1022</v>
      </c>
      <c r="B9" s="317" t="s">
        <v>1039</v>
      </c>
      <c r="C9" s="318" t="s">
        <v>1040</v>
      </c>
      <c r="D9" s="317" t="s">
        <v>25</v>
      </c>
      <c r="E9" s="317" t="s">
        <v>32</v>
      </c>
      <c r="F9" s="317" t="s">
        <v>1041</v>
      </c>
      <c r="G9" s="317"/>
      <c r="H9" s="319" t="s">
        <v>33</v>
      </c>
      <c r="I9" s="318" t="n">
        <v>1</v>
      </c>
      <c r="J9" s="318" t="s">
        <v>1042</v>
      </c>
      <c r="K9" s="320" t="s">
        <v>1042</v>
      </c>
    </row>
    <row r="10" customFormat="false" ht="23.25" hidden="false" customHeight="true" outlineLevel="0" collapsed="false">
      <c r="A10" s="330" t="s">
        <v>1043</v>
      </c>
      <c r="B10" s="331"/>
      <c r="C10" s="332" t="s">
        <v>1044</v>
      </c>
      <c r="D10" s="331" t="s">
        <v>25</v>
      </c>
      <c r="E10" s="331" t="s">
        <v>32</v>
      </c>
      <c r="F10" s="331" t="s">
        <v>1045</v>
      </c>
      <c r="G10" s="331"/>
      <c r="H10" s="333" t="s">
        <v>33</v>
      </c>
      <c r="I10" s="332" t="s">
        <v>1046</v>
      </c>
      <c r="J10" s="332" t="s">
        <v>1042</v>
      </c>
      <c r="K10" s="334" t="n">
        <v>1500</v>
      </c>
    </row>
    <row r="11" s="321" customFormat="true" ht="15.75" hidden="false" customHeight="false" outlineLevel="0" collapsed="false">
      <c r="A11" s="327"/>
      <c r="B11" s="328"/>
      <c r="C11" s="328"/>
      <c r="D11" s="328"/>
      <c r="E11" s="328"/>
      <c r="F11" s="328"/>
      <c r="G11" s="328"/>
      <c r="H11" s="328"/>
      <c r="I11" s="328"/>
      <c r="J11" s="328"/>
      <c r="K11" s="329"/>
    </row>
    <row r="12" customFormat="false" ht="15" hidden="false" customHeight="true" outlineLevel="0" collapsed="false">
      <c r="A12" s="311"/>
      <c r="B12" s="312" t="s">
        <v>12</v>
      </c>
      <c r="C12" s="313" t="s">
        <v>13</v>
      </c>
      <c r="D12" s="312" t="s">
        <v>14</v>
      </c>
      <c r="E12" s="312" t="s">
        <v>15</v>
      </c>
      <c r="F12" s="312" t="s">
        <v>1021</v>
      </c>
      <c r="G12" s="312"/>
      <c r="H12" s="314" t="s">
        <v>16</v>
      </c>
      <c r="I12" s="313" t="s">
        <v>17</v>
      </c>
      <c r="J12" s="313" t="s">
        <v>18</v>
      </c>
      <c r="K12" s="315" t="s">
        <v>20</v>
      </c>
    </row>
    <row r="13" s="321" customFormat="true" ht="33.75" hidden="false" customHeight="true" outlineLevel="0" collapsed="false">
      <c r="A13" s="316" t="s">
        <v>1022</v>
      </c>
      <c r="B13" s="317" t="s">
        <v>43</v>
      </c>
      <c r="C13" s="318" t="s">
        <v>1047</v>
      </c>
      <c r="D13" s="317" t="s">
        <v>25</v>
      </c>
      <c r="E13" s="317" t="s">
        <v>45</v>
      </c>
      <c r="F13" s="317" t="s">
        <v>1048</v>
      </c>
      <c r="G13" s="317"/>
      <c r="H13" s="319" t="s">
        <v>46</v>
      </c>
      <c r="I13" s="318" t="n">
        <v>1</v>
      </c>
      <c r="J13" s="318" t="s">
        <v>1049</v>
      </c>
      <c r="K13" s="320" t="s">
        <v>1049</v>
      </c>
    </row>
    <row r="14" customFormat="false" ht="34.5" hidden="false" customHeight="true" outlineLevel="0" collapsed="false">
      <c r="A14" s="330" t="s">
        <v>1043</v>
      </c>
      <c r="B14" s="331"/>
      <c r="C14" s="332" t="s">
        <v>1050</v>
      </c>
      <c r="D14" s="331" t="s">
        <v>37</v>
      </c>
      <c r="E14" s="331" t="s">
        <v>1051</v>
      </c>
      <c r="F14" s="331" t="s">
        <v>1052</v>
      </c>
      <c r="G14" s="331"/>
      <c r="H14" s="333" t="s">
        <v>1031</v>
      </c>
      <c r="I14" s="332" t="s">
        <v>1046</v>
      </c>
      <c r="J14" s="332" t="s">
        <v>1049</v>
      </c>
      <c r="K14" s="334" t="n">
        <v>573.38</v>
      </c>
    </row>
    <row r="15" s="321" customFormat="true" ht="15.75" hidden="false" customHeight="false" outlineLevel="0" collapsed="false">
      <c r="A15" s="327"/>
      <c r="B15" s="328"/>
      <c r="C15" s="328"/>
      <c r="D15" s="328"/>
      <c r="E15" s="328"/>
      <c r="F15" s="328"/>
      <c r="G15" s="328"/>
      <c r="H15" s="328"/>
      <c r="I15" s="328"/>
      <c r="J15" s="328"/>
      <c r="K15" s="329"/>
    </row>
    <row r="16" customFormat="false" ht="15" hidden="false" customHeight="true" outlineLevel="0" collapsed="false">
      <c r="A16" s="311"/>
      <c r="B16" s="312" t="s">
        <v>12</v>
      </c>
      <c r="C16" s="313" t="s">
        <v>13</v>
      </c>
      <c r="D16" s="312" t="s">
        <v>14</v>
      </c>
      <c r="E16" s="312" t="s">
        <v>15</v>
      </c>
      <c r="F16" s="312" t="s">
        <v>1021</v>
      </c>
      <c r="G16" s="312"/>
      <c r="H16" s="314" t="s">
        <v>16</v>
      </c>
      <c r="I16" s="313" t="s">
        <v>17</v>
      </c>
      <c r="J16" s="313" t="s">
        <v>18</v>
      </c>
      <c r="K16" s="315" t="s">
        <v>20</v>
      </c>
    </row>
    <row r="17" s="321" customFormat="true" ht="22.5" hidden="false" customHeight="true" outlineLevel="0" collapsed="false">
      <c r="A17" s="316" t="s">
        <v>1022</v>
      </c>
      <c r="B17" s="317" t="s">
        <v>56</v>
      </c>
      <c r="C17" s="318" t="s">
        <v>1053</v>
      </c>
      <c r="D17" s="317" t="s">
        <v>25</v>
      </c>
      <c r="E17" s="317" t="s">
        <v>58</v>
      </c>
      <c r="F17" s="317" t="s">
        <v>1054</v>
      </c>
      <c r="G17" s="317"/>
      <c r="H17" s="319" t="s">
        <v>33</v>
      </c>
      <c r="I17" s="318" t="n">
        <v>1</v>
      </c>
      <c r="J17" s="318" t="s">
        <v>1055</v>
      </c>
      <c r="K17" s="320" t="s">
        <v>1055</v>
      </c>
    </row>
    <row r="18" customFormat="false" ht="22.5" hidden="false" customHeight="true" outlineLevel="0" collapsed="false">
      <c r="A18" s="322" t="s">
        <v>1027</v>
      </c>
      <c r="B18" s="323"/>
      <c r="C18" s="324" t="s">
        <v>1056</v>
      </c>
      <c r="D18" s="323" t="s">
        <v>37</v>
      </c>
      <c r="E18" s="323" t="s">
        <v>1057</v>
      </c>
      <c r="F18" s="323" t="s">
        <v>1030</v>
      </c>
      <c r="G18" s="323"/>
      <c r="H18" s="325" t="s">
        <v>1036</v>
      </c>
      <c r="I18" s="324" t="s">
        <v>1058</v>
      </c>
      <c r="J18" s="324" t="s">
        <v>1059</v>
      </c>
      <c r="K18" s="326" t="n">
        <v>144.32</v>
      </c>
    </row>
    <row r="19" customFormat="false" ht="22.5" hidden="false" customHeight="true" outlineLevel="0" collapsed="false">
      <c r="A19" s="322" t="s">
        <v>1027</v>
      </c>
      <c r="B19" s="323"/>
      <c r="C19" s="324" t="s">
        <v>1060</v>
      </c>
      <c r="D19" s="323" t="s">
        <v>37</v>
      </c>
      <c r="E19" s="323" t="s">
        <v>1061</v>
      </c>
      <c r="F19" s="323" t="s">
        <v>1030</v>
      </c>
      <c r="G19" s="323"/>
      <c r="H19" s="325" t="s">
        <v>1036</v>
      </c>
      <c r="I19" s="324" t="s">
        <v>1058</v>
      </c>
      <c r="J19" s="324" t="s">
        <v>1062</v>
      </c>
      <c r="K19" s="326" t="n">
        <v>113.04</v>
      </c>
    </row>
    <row r="20" customFormat="false" ht="22.5" hidden="false" customHeight="true" outlineLevel="0" collapsed="false">
      <c r="A20" s="330" t="s">
        <v>1043</v>
      </c>
      <c r="B20" s="331"/>
      <c r="C20" s="332" t="s">
        <v>1063</v>
      </c>
      <c r="D20" s="331" t="s">
        <v>37</v>
      </c>
      <c r="E20" s="331" t="s">
        <v>1064</v>
      </c>
      <c r="F20" s="331" t="s">
        <v>1065</v>
      </c>
      <c r="G20" s="331"/>
      <c r="H20" s="333" t="s">
        <v>33</v>
      </c>
      <c r="I20" s="332" t="s">
        <v>1066</v>
      </c>
      <c r="J20" s="332" t="s">
        <v>1067</v>
      </c>
      <c r="K20" s="334" t="n">
        <v>6.79</v>
      </c>
    </row>
    <row r="21" customFormat="false" ht="33.75" hidden="false" customHeight="true" outlineLevel="0" collapsed="false">
      <c r="A21" s="330" t="s">
        <v>1043</v>
      </c>
      <c r="B21" s="331"/>
      <c r="C21" s="332" t="s">
        <v>1068</v>
      </c>
      <c r="D21" s="331" t="s">
        <v>37</v>
      </c>
      <c r="E21" s="331" t="s">
        <v>1069</v>
      </c>
      <c r="F21" s="331" t="s">
        <v>1065</v>
      </c>
      <c r="G21" s="331"/>
      <c r="H21" s="333" t="s">
        <v>33</v>
      </c>
      <c r="I21" s="332" t="s">
        <v>1070</v>
      </c>
      <c r="J21" s="332" t="s">
        <v>1071</v>
      </c>
      <c r="K21" s="334" t="n">
        <v>38.76</v>
      </c>
    </row>
    <row r="22" customFormat="false" ht="22.5" hidden="false" customHeight="true" outlineLevel="0" collapsed="false">
      <c r="A22" s="330" t="s">
        <v>1043</v>
      </c>
      <c r="B22" s="331"/>
      <c r="C22" s="332" t="s">
        <v>1072</v>
      </c>
      <c r="D22" s="331" t="s">
        <v>37</v>
      </c>
      <c r="E22" s="331" t="s">
        <v>1073</v>
      </c>
      <c r="F22" s="331" t="s">
        <v>1065</v>
      </c>
      <c r="G22" s="331"/>
      <c r="H22" s="333" t="s">
        <v>100</v>
      </c>
      <c r="I22" s="332" t="s">
        <v>1074</v>
      </c>
      <c r="J22" s="332" t="s">
        <v>1075</v>
      </c>
      <c r="K22" s="334" t="n">
        <v>23.94</v>
      </c>
    </row>
    <row r="23" customFormat="false" ht="22.5" hidden="false" customHeight="true" outlineLevel="0" collapsed="false">
      <c r="A23" s="330" t="s">
        <v>1043</v>
      </c>
      <c r="B23" s="331"/>
      <c r="C23" s="332" t="s">
        <v>1076</v>
      </c>
      <c r="D23" s="331" t="s">
        <v>37</v>
      </c>
      <c r="E23" s="331" t="s">
        <v>1077</v>
      </c>
      <c r="F23" s="331" t="s">
        <v>1065</v>
      </c>
      <c r="G23" s="331"/>
      <c r="H23" s="333" t="s">
        <v>100</v>
      </c>
      <c r="I23" s="332" t="s">
        <v>1078</v>
      </c>
      <c r="J23" s="332" t="s">
        <v>1079</v>
      </c>
      <c r="K23" s="334" t="n">
        <v>130.14</v>
      </c>
    </row>
    <row r="24" customFormat="false" ht="33.75" hidden="false" customHeight="true" outlineLevel="0" collapsed="false">
      <c r="A24" s="330" t="s">
        <v>1043</v>
      </c>
      <c r="B24" s="331"/>
      <c r="C24" s="332" t="s">
        <v>1080</v>
      </c>
      <c r="D24" s="331" t="s">
        <v>37</v>
      </c>
      <c r="E24" s="331" t="s">
        <v>1081</v>
      </c>
      <c r="F24" s="331" t="s">
        <v>1065</v>
      </c>
      <c r="G24" s="331"/>
      <c r="H24" s="333" t="s">
        <v>33</v>
      </c>
      <c r="I24" s="332" t="s">
        <v>1046</v>
      </c>
      <c r="J24" s="332" t="s">
        <v>1082</v>
      </c>
      <c r="K24" s="334" t="n">
        <v>149.5</v>
      </c>
    </row>
    <row r="25" customFormat="false" ht="33.75" hidden="false" customHeight="true" outlineLevel="0" collapsed="false">
      <c r="A25" s="330" t="s">
        <v>1043</v>
      </c>
      <c r="B25" s="331"/>
      <c r="C25" s="332" t="s">
        <v>1083</v>
      </c>
      <c r="D25" s="331" t="s">
        <v>37</v>
      </c>
      <c r="E25" s="331" t="s">
        <v>1084</v>
      </c>
      <c r="F25" s="331" t="s">
        <v>1065</v>
      </c>
      <c r="G25" s="331"/>
      <c r="H25" s="333" t="s">
        <v>33</v>
      </c>
      <c r="I25" s="332" t="s">
        <v>1070</v>
      </c>
      <c r="J25" s="332" t="s">
        <v>1085</v>
      </c>
      <c r="K25" s="334" t="n">
        <v>128.6</v>
      </c>
    </row>
    <row r="26" customFormat="false" ht="22.5" hidden="false" customHeight="true" outlineLevel="0" collapsed="false">
      <c r="A26" s="330" t="s">
        <v>1043</v>
      </c>
      <c r="B26" s="331"/>
      <c r="C26" s="332" t="s">
        <v>1086</v>
      </c>
      <c r="D26" s="331" t="s">
        <v>37</v>
      </c>
      <c r="E26" s="331" t="s">
        <v>1087</v>
      </c>
      <c r="F26" s="331" t="s">
        <v>1065</v>
      </c>
      <c r="G26" s="331"/>
      <c r="H26" s="333" t="s">
        <v>33</v>
      </c>
      <c r="I26" s="332" t="s">
        <v>1058</v>
      </c>
      <c r="J26" s="332" t="s">
        <v>1088</v>
      </c>
      <c r="K26" s="334" t="n">
        <v>32</v>
      </c>
    </row>
    <row r="27" customFormat="false" ht="22.5" hidden="false" customHeight="true" outlineLevel="0" collapsed="false">
      <c r="A27" s="330" t="s">
        <v>1043</v>
      </c>
      <c r="B27" s="331"/>
      <c r="C27" s="332" t="s">
        <v>1089</v>
      </c>
      <c r="D27" s="331" t="s">
        <v>37</v>
      </c>
      <c r="E27" s="331" t="s">
        <v>1090</v>
      </c>
      <c r="F27" s="331" t="s">
        <v>1065</v>
      </c>
      <c r="G27" s="331"/>
      <c r="H27" s="333" t="s">
        <v>33</v>
      </c>
      <c r="I27" s="332" t="s">
        <v>1091</v>
      </c>
      <c r="J27" s="332" t="s">
        <v>1092</v>
      </c>
      <c r="K27" s="334" t="n">
        <v>4.64</v>
      </c>
    </row>
    <row r="28" customFormat="false" ht="22.5" hidden="false" customHeight="true" outlineLevel="0" collapsed="false">
      <c r="A28" s="330" t="s">
        <v>1043</v>
      </c>
      <c r="B28" s="331"/>
      <c r="C28" s="332" t="s">
        <v>1093</v>
      </c>
      <c r="D28" s="331" t="s">
        <v>37</v>
      </c>
      <c r="E28" s="331" t="s">
        <v>1094</v>
      </c>
      <c r="F28" s="331" t="s">
        <v>1065</v>
      </c>
      <c r="G28" s="331"/>
      <c r="H28" s="333" t="s">
        <v>33</v>
      </c>
      <c r="I28" s="332" t="s">
        <v>1046</v>
      </c>
      <c r="J28" s="332" t="s">
        <v>1095</v>
      </c>
      <c r="K28" s="334" t="n">
        <v>57.39</v>
      </c>
    </row>
    <row r="29" customFormat="false" ht="22.5" hidden="false" customHeight="true" outlineLevel="0" collapsed="false">
      <c r="A29" s="330" t="s">
        <v>1043</v>
      </c>
      <c r="B29" s="331"/>
      <c r="C29" s="332" t="s">
        <v>1096</v>
      </c>
      <c r="D29" s="331" t="s">
        <v>37</v>
      </c>
      <c r="E29" s="331" t="s">
        <v>1097</v>
      </c>
      <c r="F29" s="331" t="s">
        <v>1065</v>
      </c>
      <c r="G29" s="331"/>
      <c r="H29" s="333" t="s">
        <v>100</v>
      </c>
      <c r="I29" s="332" t="s">
        <v>1058</v>
      </c>
      <c r="J29" s="332" t="s">
        <v>1098</v>
      </c>
      <c r="K29" s="334" t="n">
        <v>25.84</v>
      </c>
    </row>
    <row r="30" customFormat="false" ht="45" hidden="false" customHeight="true" outlineLevel="0" collapsed="false">
      <c r="A30" s="330" t="s">
        <v>1043</v>
      </c>
      <c r="B30" s="331"/>
      <c r="C30" s="332" t="s">
        <v>1099</v>
      </c>
      <c r="D30" s="331" t="s">
        <v>37</v>
      </c>
      <c r="E30" s="331" t="s">
        <v>1100</v>
      </c>
      <c r="F30" s="331" t="s">
        <v>1065</v>
      </c>
      <c r="G30" s="331"/>
      <c r="H30" s="333" t="s">
        <v>33</v>
      </c>
      <c r="I30" s="332" t="s">
        <v>1046</v>
      </c>
      <c r="J30" s="332" t="s">
        <v>1101</v>
      </c>
      <c r="K30" s="334" t="n">
        <v>30.88</v>
      </c>
    </row>
    <row r="31" customFormat="false" ht="33.75" hidden="false" customHeight="true" outlineLevel="0" collapsed="false">
      <c r="A31" s="330" t="s">
        <v>1043</v>
      </c>
      <c r="B31" s="331"/>
      <c r="C31" s="332" t="s">
        <v>1102</v>
      </c>
      <c r="D31" s="331" t="s">
        <v>37</v>
      </c>
      <c r="E31" s="331" t="s">
        <v>1103</v>
      </c>
      <c r="F31" s="331" t="s">
        <v>1065</v>
      </c>
      <c r="G31" s="331"/>
      <c r="H31" s="333" t="s">
        <v>33</v>
      </c>
      <c r="I31" s="332" t="s">
        <v>1070</v>
      </c>
      <c r="J31" s="332" t="s">
        <v>1104</v>
      </c>
      <c r="K31" s="334" t="n">
        <v>9.28</v>
      </c>
    </row>
    <row r="32" customFormat="false" ht="22.5" hidden="false" customHeight="true" outlineLevel="0" collapsed="false">
      <c r="A32" s="330" t="s">
        <v>1043</v>
      </c>
      <c r="B32" s="331"/>
      <c r="C32" s="332" t="s">
        <v>1105</v>
      </c>
      <c r="D32" s="331" t="s">
        <v>37</v>
      </c>
      <c r="E32" s="331" t="s">
        <v>1106</v>
      </c>
      <c r="F32" s="331" t="s">
        <v>1065</v>
      </c>
      <c r="G32" s="331"/>
      <c r="H32" s="333" t="s">
        <v>33</v>
      </c>
      <c r="I32" s="332" t="s">
        <v>1070</v>
      </c>
      <c r="J32" s="332" t="s">
        <v>1107</v>
      </c>
      <c r="K32" s="334" t="n">
        <v>10.52</v>
      </c>
    </row>
    <row r="33" customFormat="false" ht="22.5" hidden="false" customHeight="true" outlineLevel="0" collapsed="false">
      <c r="A33" s="330" t="s">
        <v>1043</v>
      </c>
      <c r="B33" s="331"/>
      <c r="C33" s="332" t="s">
        <v>1108</v>
      </c>
      <c r="D33" s="331" t="s">
        <v>37</v>
      </c>
      <c r="E33" s="331" t="s">
        <v>1109</v>
      </c>
      <c r="F33" s="331" t="s">
        <v>1065</v>
      </c>
      <c r="G33" s="331"/>
      <c r="H33" s="333" t="s">
        <v>33</v>
      </c>
      <c r="I33" s="332" t="s">
        <v>1070</v>
      </c>
      <c r="J33" s="332" t="s">
        <v>1110</v>
      </c>
      <c r="K33" s="334" t="n">
        <v>6.6</v>
      </c>
    </row>
    <row r="34" customFormat="false" ht="22.5" hidden="false" customHeight="true" outlineLevel="0" collapsed="false">
      <c r="A34" s="330" t="s">
        <v>1043</v>
      </c>
      <c r="B34" s="331"/>
      <c r="C34" s="332" t="s">
        <v>1111</v>
      </c>
      <c r="D34" s="331" t="s">
        <v>37</v>
      </c>
      <c r="E34" s="331" t="s">
        <v>1112</v>
      </c>
      <c r="F34" s="331" t="s">
        <v>1065</v>
      </c>
      <c r="G34" s="331"/>
      <c r="H34" s="333" t="s">
        <v>33</v>
      </c>
      <c r="I34" s="332" t="s">
        <v>1070</v>
      </c>
      <c r="J34" s="332" t="s">
        <v>1113</v>
      </c>
      <c r="K34" s="334" t="n">
        <v>1.3</v>
      </c>
    </row>
    <row r="35" customFormat="false" ht="22.5" hidden="false" customHeight="true" outlineLevel="0" collapsed="false">
      <c r="A35" s="330" t="s">
        <v>1043</v>
      </c>
      <c r="B35" s="331"/>
      <c r="C35" s="332" t="s">
        <v>1114</v>
      </c>
      <c r="D35" s="331" t="s">
        <v>37</v>
      </c>
      <c r="E35" s="331" t="s">
        <v>1115</v>
      </c>
      <c r="F35" s="331" t="s">
        <v>1065</v>
      </c>
      <c r="G35" s="331"/>
      <c r="H35" s="333" t="s">
        <v>33</v>
      </c>
      <c r="I35" s="332" t="s">
        <v>1070</v>
      </c>
      <c r="J35" s="332" t="s">
        <v>1116</v>
      </c>
      <c r="K35" s="334" t="n">
        <v>0.96</v>
      </c>
    </row>
    <row r="36" customFormat="false" ht="23.25" hidden="false" customHeight="true" outlineLevel="0" collapsed="false">
      <c r="A36" s="330" t="s">
        <v>1043</v>
      </c>
      <c r="B36" s="331"/>
      <c r="C36" s="332" t="s">
        <v>1117</v>
      </c>
      <c r="D36" s="331" t="s">
        <v>37</v>
      </c>
      <c r="E36" s="331" t="s">
        <v>1118</v>
      </c>
      <c r="F36" s="331" t="s">
        <v>1065</v>
      </c>
      <c r="G36" s="331"/>
      <c r="H36" s="333" t="s">
        <v>33</v>
      </c>
      <c r="I36" s="332" t="s">
        <v>1046</v>
      </c>
      <c r="J36" s="332" t="s">
        <v>1119</v>
      </c>
      <c r="K36" s="334" t="n">
        <v>540.11</v>
      </c>
    </row>
    <row r="37" s="321" customFormat="true" ht="15.75" hidden="false" customHeight="false" outlineLevel="0" collapsed="false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customFormat="false" ht="15" hidden="false" customHeight="true" outlineLevel="0" collapsed="false">
      <c r="A38" s="311"/>
      <c r="B38" s="312" t="s">
        <v>12</v>
      </c>
      <c r="C38" s="313" t="s">
        <v>13</v>
      </c>
      <c r="D38" s="312" t="s">
        <v>14</v>
      </c>
      <c r="E38" s="312" t="s">
        <v>15</v>
      </c>
      <c r="F38" s="312" t="s">
        <v>1021</v>
      </c>
      <c r="G38" s="312"/>
      <c r="H38" s="314" t="s">
        <v>16</v>
      </c>
      <c r="I38" s="313" t="s">
        <v>17</v>
      </c>
      <c r="J38" s="313" t="s">
        <v>18</v>
      </c>
      <c r="K38" s="315" t="s">
        <v>20</v>
      </c>
    </row>
    <row r="39" s="321" customFormat="true" ht="15" hidden="false" customHeight="true" outlineLevel="0" collapsed="false">
      <c r="A39" s="316" t="s">
        <v>1022</v>
      </c>
      <c r="B39" s="317" t="s">
        <v>59</v>
      </c>
      <c r="C39" s="318" t="s">
        <v>1120</v>
      </c>
      <c r="D39" s="317" t="s">
        <v>25</v>
      </c>
      <c r="E39" s="317" t="s">
        <v>61</v>
      </c>
      <c r="F39" s="317" t="s">
        <v>1048</v>
      </c>
      <c r="G39" s="317"/>
      <c r="H39" s="319" t="s">
        <v>33</v>
      </c>
      <c r="I39" s="318" t="n">
        <v>1</v>
      </c>
      <c r="J39" s="318" t="s">
        <v>1121</v>
      </c>
      <c r="K39" s="320" t="s">
        <v>1121</v>
      </c>
    </row>
    <row r="40" customFormat="false" ht="22.5" hidden="false" customHeight="true" outlineLevel="0" collapsed="false">
      <c r="A40" s="322" t="s">
        <v>1027</v>
      </c>
      <c r="B40" s="323"/>
      <c r="C40" s="324" t="s">
        <v>1122</v>
      </c>
      <c r="D40" s="323" t="s">
        <v>37</v>
      </c>
      <c r="E40" s="323" t="s">
        <v>1123</v>
      </c>
      <c r="F40" s="323" t="s">
        <v>1030</v>
      </c>
      <c r="G40" s="323"/>
      <c r="H40" s="325" t="s">
        <v>1036</v>
      </c>
      <c r="I40" s="324" t="s">
        <v>1091</v>
      </c>
      <c r="J40" s="324" t="s">
        <v>1124</v>
      </c>
      <c r="K40" s="326" t="n">
        <v>55.76</v>
      </c>
    </row>
    <row r="41" customFormat="false" ht="22.5" hidden="false" customHeight="true" outlineLevel="0" collapsed="false">
      <c r="A41" s="322" t="s">
        <v>1027</v>
      </c>
      <c r="B41" s="323"/>
      <c r="C41" s="324" t="s">
        <v>1125</v>
      </c>
      <c r="D41" s="323" t="s">
        <v>37</v>
      </c>
      <c r="E41" s="323" t="s">
        <v>1126</v>
      </c>
      <c r="F41" s="323" t="s">
        <v>1030</v>
      </c>
      <c r="G41" s="323"/>
      <c r="H41" s="325" t="s">
        <v>1036</v>
      </c>
      <c r="I41" s="324" t="s">
        <v>1058</v>
      </c>
      <c r="J41" s="324" t="s">
        <v>1127</v>
      </c>
      <c r="K41" s="326" t="n">
        <v>142.72</v>
      </c>
    </row>
    <row r="42" customFormat="false" ht="22.5" hidden="false" customHeight="true" outlineLevel="0" collapsed="false">
      <c r="A42" s="322" t="s">
        <v>1027</v>
      </c>
      <c r="B42" s="323"/>
      <c r="C42" s="324" t="s">
        <v>1128</v>
      </c>
      <c r="D42" s="323" t="s">
        <v>37</v>
      </c>
      <c r="E42" s="323" t="s">
        <v>1129</v>
      </c>
      <c r="F42" s="323" t="s">
        <v>1030</v>
      </c>
      <c r="G42" s="323"/>
      <c r="H42" s="325" t="s">
        <v>1036</v>
      </c>
      <c r="I42" s="324" t="s">
        <v>1058</v>
      </c>
      <c r="J42" s="324" t="s">
        <v>1130</v>
      </c>
      <c r="K42" s="326" t="n">
        <v>139.36</v>
      </c>
    </row>
    <row r="43" customFormat="false" ht="22.5" hidden="false" customHeight="true" outlineLevel="0" collapsed="false">
      <c r="A43" s="322" t="s">
        <v>1027</v>
      </c>
      <c r="B43" s="323"/>
      <c r="C43" s="324" t="s">
        <v>1060</v>
      </c>
      <c r="D43" s="323" t="s">
        <v>37</v>
      </c>
      <c r="E43" s="323" t="s">
        <v>1061</v>
      </c>
      <c r="F43" s="323" t="s">
        <v>1030</v>
      </c>
      <c r="G43" s="323"/>
      <c r="H43" s="325" t="s">
        <v>1036</v>
      </c>
      <c r="I43" s="324" t="s">
        <v>1131</v>
      </c>
      <c r="J43" s="324" t="s">
        <v>1062</v>
      </c>
      <c r="K43" s="326" t="n">
        <v>114.73</v>
      </c>
    </row>
    <row r="44" customFormat="false" ht="22.5" hidden="false" customHeight="true" outlineLevel="0" collapsed="false">
      <c r="A44" s="322" t="s">
        <v>1027</v>
      </c>
      <c r="B44" s="323"/>
      <c r="C44" s="324" t="s">
        <v>1132</v>
      </c>
      <c r="D44" s="323" t="s">
        <v>37</v>
      </c>
      <c r="E44" s="323" t="s">
        <v>1133</v>
      </c>
      <c r="F44" s="323" t="s">
        <v>1030</v>
      </c>
      <c r="G44" s="323"/>
      <c r="H44" s="325" t="s">
        <v>1036</v>
      </c>
      <c r="I44" s="324" t="s">
        <v>1058</v>
      </c>
      <c r="J44" s="324" t="s">
        <v>1134</v>
      </c>
      <c r="K44" s="326" t="n">
        <v>138.56</v>
      </c>
    </row>
    <row r="45" customFormat="false" ht="22.5" hidden="false" customHeight="true" outlineLevel="0" collapsed="false">
      <c r="A45" s="330" t="s">
        <v>1043</v>
      </c>
      <c r="B45" s="331"/>
      <c r="C45" s="332" t="s">
        <v>1135</v>
      </c>
      <c r="D45" s="331" t="s">
        <v>37</v>
      </c>
      <c r="E45" s="331" t="s">
        <v>1136</v>
      </c>
      <c r="F45" s="331" t="s">
        <v>1065</v>
      </c>
      <c r="G45" s="331"/>
      <c r="H45" s="333" t="s">
        <v>104</v>
      </c>
      <c r="I45" s="332" t="s">
        <v>1046</v>
      </c>
      <c r="J45" s="332" t="s">
        <v>1137</v>
      </c>
      <c r="K45" s="334" t="n">
        <v>10.13</v>
      </c>
    </row>
    <row r="46" customFormat="false" ht="22.5" hidden="false" customHeight="true" outlineLevel="0" collapsed="false">
      <c r="A46" s="330" t="s">
        <v>1043</v>
      </c>
      <c r="B46" s="331"/>
      <c r="C46" s="332" t="s">
        <v>1138</v>
      </c>
      <c r="D46" s="331" t="s">
        <v>37</v>
      </c>
      <c r="E46" s="331" t="s">
        <v>1139</v>
      </c>
      <c r="F46" s="331" t="s">
        <v>1065</v>
      </c>
      <c r="G46" s="331"/>
      <c r="H46" s="333" t="s">
        <v>100</v>
      </c>
      <c r="I46" s="332" t="s">
        <v>1140</v>
      </c>
      <c r="J46" s="332" t="s">
        <v>1141</v>
      </c>
      <c r="K46" s="334" t="n">
        <v>40.85</v>
      </c>
    </row>
    <row r="47" customFormat="false" ht="22.5" hidden="false" customHeight="true" outlineLevel="0" collapsed="false">
      <c r="A47" s="330" t="s">
        <v>1043</v>
      </c>
      <c r="B47" s="331"/>
      <c r="C47" s="332" t="s">
        <v>1142</v>
      </c>
      <c r="D47" s="331" t="s">
        <v>37</v>
      </c>
      <c r="E47" s="331" t="s">
        <v>1143</v>
      </c>
      <c r="F47" s="331" t="s">
        <v>1065</v>
      </c>
      <c r="G47" s="331"/>
      <c r="H47" s="333" t="s">
        <v>74</v>
      </c>
      <c r="I47" s="332" t="s">
        <v>1144</v>
      </c>
      <c r="J47" s="332" t="s">
        <v>1145</v>
      </c>
      <c r="K47" s="334" t="n">
        <v>1.18</v>
      </c>
    </row>
    <row r="48" customFormat="false" ht="22.5" hidden="false" customHeight="true" outlineLevel="0" collapsed="false">
      <c r="A48" s="330" t="s">
        <v>1043</v>
      </c>
      <c r="B48" s="331"/>
      <c r="C48" s="332" t="s">
        <v>1146</v>
      </c>
      <c r="D48" s="331" t="s">
        <v>37</v>
      </c>
      <c r="E48" s="331" t="s">
        <v>1147</v>
      </c>
      <c r="F48" s="331" t="s">
        <v>1065</v>
      </c>
      <c r="G48" s="331"/>
      <c r="H48" s="333" t="s">
        <v>33</v>
      </c>
      <c r="I48" s="332" t="s">
        <v>1046</v>
      </c>
      <c r="J48" s="332" t="s">
        <v>1148</v>
      </c>
      <c r="K48" s="334" t="n">
        <v>101.34</v>
      </c>
    </row>
    <row r="49" customFormat="false" ht="22.5" hidden="false" customHeight="true" outlineLevel="0" collapsed="false">
      <c r="A49" s="330" t="s">
        <v>1043</v>
      </c>
      <c r="B49" s="331"/>
      <c r="C49" s="332" t="s">
        <v>1149</v>
      </c>
      <c r="D49" s="331" t="s">
        <v>37</v>
      </c>
      <c r="E49" s="331" t="s">
        <v>1150</v>
      </c>
      <c r="F49" s="331" t="s">
        <v>1065</v>
      </c>
      <c r="G49" s="331"/>
      <c r="H49" s="333" t="s">
        <v>100</v>
      </c>
      <c r="I49" s="332" t="s">
        <v>1058</v>
      </c>
      <c r="J49" s="332" t="s">
        <v>1151</v>
      </c>
      <c r="K49" s="334" t="n">
        <v>50.08</v>
      </c>
    </row>
    <row r="50" customFormat="false" ht="22.5" hidden="false" customHeight="true" outlineLevel="0" collapsed="false">
      <c r="A50" s="330" t="s">
        <v>1043</v>
      </c>
      <c r="B50" s="331"/>
      <c r="C50" s="332" t="s">
        <v>1152</v>
      </c>
      <c r="D50" s="331" t="s">
        <v>37</v>
      </c>
      <c r="E50" s="331" t="s">
        <v>1153</v>
      </c>
      <c r="F50" s="331" t="s">
        <v>1065</v>
      </c>
      <c r="G50" s="331"/>
      <c r="H50" s="333" t="s">
        <v>100</v>
      </c>
      <c r="I50" s="332" t="s">
        <v>1154</v>
      </c>
      <c r="J50" s="332" t="s">
        <v>1155</v>
      </c>
      <c r="K50" s="334" t="n">
        <v>86.1</v>
      </c>
    </row>
    <row r="51" customFormat="false" ht="22.5" hidden="false" customHeight="true" outlineLevel="0" collapsed="false">
      <c r="A51" s="330" t="s">
        <v>1043</v>
      </c>
      <c r="B51" s="331"/>
      <c r="C51" s="332" t="s">
        <v>1156</v>
      </c>
      <c r="D51" s="331" t="s">
        <v>37</v>
      </c>
      <c r="E51" s="331" t="s">
        <v>1157</v>
      </c>
      <c r="F51" s="331" t="s">
        <v>1065</v>
      </c>
      <c r="G51" s="331"/>
      <c r="H51" s="333" t="s">
        <v>100</v>
      </c>
      <c r="I51" s="332" t="s">
        <v>1158</v>
      </c>
      <c r="J51" s="332" t="s">
        <v>1159</v>
      </c>
      <c r="K51" s="334" t="n">
        <v>247.5</v>
      </c>
    </row>
    <row r="52" customFormat="false" ht="22.5" hidden="false" customHeight="true" outlineLevel="0" collapsed="false">
      <c r="A52" s="330" t="s">
        <v>1043</v>
      </c>
      <c r="B52" s="331"/>
      <c r="C52" s="332" t="s">
        <v>1160</v>
      </c>
      <c r="D52" s="331" t="s">
        <v>37</v>
      </c>
      <c r="E52" s="331" t="s">
        <v>1161</v>
      </c>
      <c r="F52" s="331" t="s">
        <v>1065</v>
      </c>
      <c r="G52" s="331"/>
      <c r="H52" s="333" t="s">
        <v>33</v>
      </c>
      <c r="I52" s="332" t="s">
        <v>1154</v>
      </c>
      <c r="J52" s="332" t="s">
        <v>1162</v>
      </c>
      <c r="K52" s="334" t="n">
        <v>9.9</v>
      </c>
    </row>
    <row r="53" customFormat="false" ht="23.25" hidden="false" customHeight="true" outlineLevel="0" collapsed="false">
      <c r="A53" s="330" t="s">
        <v>1043</v>
      </c>
      <c r="B53" s="331"/>
      <c r="C53" s="332" t="s">
        <v>1163</v>
      </c>
      <c r="D53" s="331" t="s">
        <v>37</v>
      </c>
      <c r="E53" s="331" t="s">
        <v>1164</v>
      </c>
      <c r="F53" s="331" t="s">
        <v>1065</v>
      </c>
      <c r="G53" s="331"/>
      <c r="H53" s="333" t="s">
        <v>33</v>
      </c>
      <c r="I53" s="332" t="s">
        <v>1046</v>
      </c>
      <c r="J53" s="332" t="s">
        <v>1165</v>
      </c>
      <c r="K53" s="334" t="n">
        <v>275.93</v>
      </c>
    </row>
    <row r="54" s="321" customFormat="true" ht="15.75" hidden="false" customHeight="false" outlineLevel="0" collapsed="false">
      <c r="A54" s="327"/>
      <c r="B54" s="328"/>
      <c r="C54" s="328"/>
      <c r="D54" s="328"/>
      <c r="E54" s="328"/>
      <c r="F54" s="328"/>
      <c r="G54" s="328"/>
      <c r="H54" s="328"/>
      <c r="I54" s="328"/>
      <c r="J54" s="328"/>
      <c r="K54" s="329"/>
    </row>
    <row r="55" customFormat="false" ht="15" hidden="false" customHeight="true" outlineLevel="0" collapsed="false">
      <c r="A55" s="311"/>
      <c r="B55" s="312" t="s">
        <v>12</v>
      </c>
      <c r="C55" s="313" t="s">
        <v>13</v>
      </c>
      <c r="D55" s="312" t="s">
        <v>14</v>
      </c>
      <c r="E55" s="312" t="s">
        <v>15</v>
      </c>
      <c r="F55" s="312" t="s">
        <v>1021</v>
      </c>
      <c r="G55" s="312"/>
      <c r="H55" s="314" t="s">
        <v>16</v>
      </c>
      <c r="I55" s="313" t="s">
        <v>17</v>
      </c>
      <c r="J55" s="313" t="s">
        <v>18</v>
      </c>
      <c r="K55" s="315" t="s">
        <v>20</v>
      </c>
    </row>
    <row r="56" s="321" customFormat="true" ht="22.5" hidden="false" customHeight="true" outlineLevel="0" collapsed="false">
      <c r="A56" s="316" t="s">
        <v>1022</v>
      </c>
      <c r="B56" s="317" t="s">
        <v>66</v>
      </c>
      <c r="C56" s="318" t="s">
        <v>1166</v>
      </c>
      <c r="D56" s="317" t="s">
        <v>25</v>
      </c>
      <c r="E56" s="317" t="s">
        <v>68</v>
      </c>
      <c r="F56" s="317" t="s">
        <v>1030</v>
      </c>
      <c r="G56" s="317"/>
      <c r="H56" s="319" t="s">
        <v>69</v>
      </c>
      <c r="I56" s="318" t="n">
        <v>1</v>
      </c>
      <c r="J56" s="318" t="s">
        <v>1167</v>
      </c>
      <c r="K56" s="320" t="s">
        <v>1167</v>
      </c>
    </row>
    <row r="57" customFormat="false" ht="33.75" hidden="false" customHeight="true" outlineLevel="0" collapsed="false">
      <c r="A57" s="322" t="s">
        <v>1027</v>
      </c>
      <c r="B57" s="323"/>
      <c r="C57" s="324" t="s">
        <v>1168</v>
      </c>
      <c r="D57" s="323" t="s">
        <v>37</v>
      </c>
      <c r="E57" s="323" t="s">
        <v>1169</v>
      </c>
      <c r="F57" s="323" t="s">
        <v>1030</v>
      </c>
      <c r="G57" s="323"/>
      <c r="H57" s="325" t="s">
        <v>74</v>
      </c>
      <c r="I57" s="324" t="s">
        <v>1046</v>
      </c>
      <c r="J57" s="324" t="s">
        <v>1170</v>
      </c>
      <c r="K57" s="326" t="n">
        <v>5.11</v>
      </c>
    </row>
    <row r="58" customFormat="false" ht="34.5" hidden="false" customHeight="true" outlineLevel="0" collapsed="false">
      <c r="A58" s="330" t="s">
        <v>1043</v>
      </c>
      <c r="B58" s="331"/>
      <c r="C58" s="332" t="s">
        <v>1171</v>
      </c>
      <c r="D58" s="331" t="s">
        <v>37</v>
      </c>
      <c r="E58" s="331" t="s">
        <v>1172</v>
      </c>
      <c r="F58" s="331" t="s">
        <v>1065</v>
      </c>
      <c r="G58" s="331"/>
      <c r="H58" s="333" t="s">
        <v>1173</v>
      </c>
      <c r="I58" s="332" t="s">
        <v>1046</v>
      </c>
      <c r="J58" s="332" t="s">
        <v>1174</v>
      </c>
      <c r="K58" s="334" t="n">
        <v>15</v>
      </c>
    </row>
    <row r="59" s="321" customFormat="true" ht="15.75" hidden="false" customHeight="false" outlineLevel="0" collapsed="false">
      <c r="A59" s="327"/>
      <c r="B59" s="328"/>
      <c r="C59" s="328"/>
      <c r="D59" s="328"/>
      <c r="E59" s="328"/>
      <c r="F59" s="328"/>
      <c r="G59" s="328"/>
      <c r="H59" s="328"/>
      <c r="I59" s="328"/>
      <c r="J59" s="328"/>
      <c r="K59" s="329"/>
    </row>
    <row r="60" customFormat="false" ht="15" hidden="false" customHeight="true" outlineLevel="0" collapsed="false">
      <c r="A60" s="311"/>
      <c r="B60" s="312" t="s">
        <v>12</v>
      </c>
      <c r="C60" s="313" t="s">
        <v>13</v>
      </c>
      <c r="D60" s="312" t="s">
        <v>14</v>
      </c>
      <c r="E60" s="312" t="s">
        <v>15</v>
      </c>
      <c r="F60" s="312" t="s">
        <v>1021</v>
      </c>
      <c r="G60" s="312"/>
      <c r="H60" s="314" t="s">
        <v>16</v>
      </c>
      <c r="I60" s="313" t="s">
        <v>17</v>
      </c>
      <c r="J60" s="313" t="s">
        <v>18</v>
      </c>
      <c r="K60" s="315" t="s">
        <v>20</v>
      </c>
    </row>
    <row r="61" s="321" customFormat="true" ht="15" hidden="false" customHeight="true" outlineLevel="0" collapsed="false">
      <c r="A61" s="316" t="s">
        <v>1022</v>
      </c>
      <c r="B61" s="317" t="s">
        <v>89</v>
      </c>
      <c r="C61" s="318" t="s">
        <v>1175</v>
      </c>
      <c r="D61" s="317" t="s">
        <v>25</v>
      </c>
      <c r="E61" s="317" t="s">
        <v>91</v>
      </c>
      <c r="F61" s="317" t="s">
        <v>1176</v>
      </c>
      <c r="G61" s="317"/>
      <c r="H61" s="319" t="s">
        <v>74</v>
      </c>
      <c r="I61" s="318" t="n">
        <v>1</v>
      </c>
      <c r="J61" s="318" t="s">
        <v>1177</v>
      </c>
      <c r="K61" s="320" t="s">
        <v>1177</v>
      </c>
    </row>
    <row r="62" customFormat="false" ht="23.25" hidden="false" customHeight="true" outlineLevel="0" collapsed="false">
      <c r="A62" s="330" t="s">
        <v>1043</v>
      </c>
      <c r="B62" s="331"/>
      <c r="C62" s="332" t="s">
        <v>1178</v>
      </c>
      <c r="D62" s="331" t="s">
        <v>37</v>
      </c>
      <c r="E62" s="331" t="s">
        <v>1179</v>
      </c>
      <c r="F62" s="331" t="s">
        <v>1065</v>
      </c>
      <c r="G62" s="331"/>
      <c r="H62" s="333" t="s">
        <v>74</v>
      </c>
      <c r="I62" s="332" t="s">
        <v>1046</v>
      </c>
      <c r="J62" s="332" t="s">
        <v>1177</v>
      </c>
      <c r="K62" s="334" t="n">
        <v>28.26</v>
      </c>
    </row>
    <row r="63" s="321" customFormat="true" ht="15.75" hidden="false" customHeight="false" outlineLevel="0" collapsed="false">
      <c r="A63" s="327"/>
      <c r="B63" s="328"/>
      <c r="C63" s="328"/>
      <c r="D63" s="328"/>
      <c r="E63" s="328"/>
      <c r="F63" s="328"/>
      <c r="G63" s="328"/>
      <c r="H63" s="328"/>
      <c r="I63" s="328"/>
      <c r="J63" s="328"/>
      <c r="K63" s="329"/>
    </row>
    <row r="64" customFormat="false" ht="15" hidden="false" customHeight="true" outlineLevel="0" collapsed="false">
      <c r="A64" s="311"/>
      <c r="B64" s="312" t="s">
        <v>12</v>
      </c>
      <c r="C64" s="313" t="s">
        <v>13</v>
      </c>
      <c r="D64" s="312" t="s">
        <v>14</v>
      </c>
      <c r="E64" s="312" t="s">
        <v>15</v>
      </c>
      <c r="F64" s="312" t="s">
        <v>1021</v>
      </c>
      <c r="G64" s="312"/>
      <c r="H64" s="314" t="s">
        <v>16</v>
      </c>
      <c r="I64" s="313" t="s">
        <v>17</v>
      </c>
      <c r="J64" s="313" t="s">
        <v>18</v>
      </c>
      <c r="K64" s="315" t="s">
        <v>20</v>
      </c>
    </row>
    <row r="65" s="321" customFormat="true" ht="22.5" hidden="false" customHeight="true" outlineLevel="0" collapsed="false">
      <c r="A65" s="316" t="s">
        <v>1022</v>
      </c>
      <c r="B65" s="317" t="s">
        <v>92</v>
      </c>
      <c r="C65" s="318" t="s">
        <v>1180</v>
      </c>
      <c r="D65" s="317" t="s">
        <v>25</v>
      </c>
      <c r="E65" s="317" t="s">
        <v>94</v>
      </c>
      <c r="F65" s="317" t="s">
        <v>1176</v>
      </c>
      <c r="G65" s="317"/>
      <c r="H65" s="319" t="s">
        <v>95</v>
      </c>
      <c r="I65" s="318" t="n">
        <v>1</v>
      </c>
      <c r="J65" s="318" t="s">
        <v>1181</v>
      </c>
      <c r="K65" s="320" t="s">
        <v>1181</v>
      </c>
    </row>
    <row r="66" customFormat="false" ht="22.5" hidden="false" customHeight="true" outlineLevel="0" collapsed="false">
      <c r="A66" s="322" t="s">
        <v>1027</v>
      </c>
      <c r="B66" s="323"/>
      <c r="C66" s="324" t="s">
        <v>1128</v>
      </c>
      <c r="D66" s="323" t="s">
        <v>37</v>
      </c>
      <c r="E66" s="323" t="s">
        <v>1129</v>
      </c>
      <c r="F66" s="323" t="s">
        <v>1030</v>
      </c>
      <c r="G66" s="323"/>
      <c r="H66" s="325" t="s">
        <v>1036</v>
      </c>
      <c r="I66" s="324" t="s">
        <v>1182</v>
      </c>
      <c r="J66" s="324" t="s">
        <v>1130</v>
      </c>
      <c r="K66" s="326" t="n">
        <v>1.04</v>
      </c>
    </row>
    <row r="67" customFormat="false" ht="23.25" hidden="false" customHeight="true" outlineLevel="0" collapsed="false">
      <c r="A67" s="322" t="s">
        <v>1027</v>
      </c>
      <c r="B67" s="323"/>
      <c r="C67" s="324" t="s">
        <v>1060</v>
      </c>
      <c r="D67" s="323" t="s">
        <v>37</v>
      </c>
      <c r="E67" s="323" t="s">
        <v>1061</v>
      </c>
      <c r="F67" s="323" t="s">
        <v>1030</v>
      </c>
      <c r="G67" s="323"/>
      <c r="H67" s="325" t="s">
        <v>1036</v>
      </c>
      <c r="I67" s="324" t="s">
        <v>1183</v>
      </c>
      <c r="J67" s="324" t="s">
        <v>1062</v>
      </c>
      <c r="K67" s="326" t="n">
        <v>5.65</v>
      </c>
    </row>
    <row r="68" s="321" customFormat="true" ht="15.75" hidden="false" customHeight="false" outlineLevel="0" collapsed="false">
      <c r="A68" s="327"/>
      <c r="B68" s="328"/>
      <c r="C68" s="328"/>
      <c r="D68" s="328"/>
      <c r="E68" s="328"/>
      <c r="F68" s="328"/>
      <c r="G68" s="328"/>
      <c r="H68" s="328"/>
      <c r="I68" s="328"/>
      <c r="J68" s="328"/>
      <c r="K68" s="329"/>
    </row>
    <row r="69" customFormat="false" ht="15" hidden="false" customHeight="true" outlineLevel="0" collapsed="false">
      <c r="A69" s="311"/>
      <c r="B69" s="312" t="s">
        <v>12</v>
      </c>
      <c r="C69" s="313" t="s">
        <v>13</v>
      </c>
      <c r="D69" s="312" t="s">
        <v>14</v>
      </c>
      <c r="E69" s="312" t="s">
        <v>15</v>
      </c>
      <c r="F69" s="312" t="s">
        <v>1021</v>
      </c>
      <c r="G69" s="312"/>
      <c r="H69" s="314" t="s">
        <v>16</v>
      </c>
      <c r="I69" s="313" t="s">
        <v>17</v>
      </c>
      <c r="J69" s="313" t="s">
        <v>18</v>
      </c>
      <c r="K69" s="315" t="s">
        <v>20</v>
      </c>
    </row>
    <row r="70" s="321" customFormat="true" ht="33.75" hidden="false" customHeight="true" outlineLevel="0" collapsed="false">
      <c r="A70" s="316" t="s">
        <v>1022</v>
      </c>
      <c r="B70" s="317" t="s">
        <v>135</v>
      </c>
      <c r="C70" s="318" t="s">
        <v>1184</v>
      </c>
      <c r="D70" s="317" t="s">
        <v>25</v>
      </c>
      <c r="E70" s="317" t="s">
        <v>137</v>
      </c>
      <c r="F70" s="317" t="s">
        <v>1041</v>
      </c>
      <c r="G70" s="317"/>
      <c r="H70" s="319" t="s">
        <v>74</v>
      </c>
      <c r="I70" s="318" t="n">
        <v>1</v>
      </c>
      <c r="J70" s="318" t="s">
        <v>1185</v>
      </c>
      <c r="K70" s="320" t="s">
        <v>1185</v>
      </c>
    </row>
    <row r="71" customFormat="false" ht="22.5" hidden="false" customHeight="true" outlineLevel="0" collapsed="false">
      <c r="A71" s="322" t="s">
        <v>1027</v>
      </c>
      <c r="B71" s="323"/>
      <c r="C71" s="324" t="s">
        <v>1186</v>
      </c>
      <c r="D71" s="323" t="s">
        <v>37</v>
      </c>
      <c r="E71" s="323" t="s">
        <v>1187</v>
      </c>
      <c r="F71" s="323" t="s">
        <v>1188</v>
      </c>
      <c r="G71" s="323"/>
      <c r="H71" s="325" t="s">
        <v>74</v>
      </c>
      <c r="I71" s="324" t="s">
        <v>1046</v>
      </c>
      <c r="J71" s="324" t="s">
        <v>1189</v>
      </c>
      <c r="K71" s="326" t="n">
        <v>23.84</v>
      </c>
    </row>
    <row r="72" customFormat="false" ht="34.5" hidden="false" customHeight="true" outlineLevel="0" collapsed="false">
      <c r="A72" s="330" t="s">
        <v>1043</v>
      </c>
      <c r="B72" s="331"/>
      <c r="C72" s="332" t="s">
        <v>1190</v>
      </c>
      <c r="D72" s="331" t="s">
        <v>37</v>
      </c>
      <c r="E72" s="331" t="s">
        <v>1191</v>
      </c>
      <c r="F72" s="331" t="s">
        <v>1065</v>
      </c>
      <c r="G72" s="331"/>
      <c r="H72" s="333" t="s">
        <v>74</v>
      </c>
      <c r="I72" s="332" t="s">
        <v>1046</v>
      </c>
      <c r="J72" s="332" t="s">
        <v>1192</v>
      </c>
      <c r="K72" s="334" t="n">
        <v>354.31</v>
      </c>
    </row>
    <row r="73" s="321" customFormat="true" ht="15.75" hidden="false" customHeight="false" outlineLevel="0" collapsed="false">
      <c r="A73" s="327"/>
      <c r="B73" s="328"/>
      <c r="C73" s="328"/>
      <c r="D73" s="328"/>
      <c r="E73" s="328"/>
      <c r="F73" s="328"/>
      <c r="G73" s="328"/>
      <c r="H73" s="328"/>
      <c r="I73" s="328"/>
      <c r="J73" s="328"/>
      <c r="K73" s="329"/>
    </row>
    <row r="74" customFormat="false" ht="15" hidden="false" customHeight="true" outlineLevel="0" collapsed="false">
      <c r="A74" s="311"/>
      <c r="B74" s="312" t="s">
        <v>12</v>
      </c>
      <c r="C74" s="313" t="s">
        <v>13</v>
      </c>
      <c r="D74" s="312" t="s">
        <v>14</v>
      </c>
      <c r="E74" s="312" t="s">
        <v>15</v>
      </c>
      <c r="F74" s="312" t="s">
        <v>1021</v>
      </c>
      <c r="G74" s="312"/>
      <c r="H74" s="314" t="s">
        <v>16</v>
      </c>
      <c r="I74" s="313" t="s">
        <v>17</v>
      </c>
      <c r="J74" s="313" t="s">
        <v>18</v>
      </c>
      <c r="K74" s="315" t="s">
        <v>20</v>
      </c>
    </row>
    <row r="75" s="321" customFormat="true" ht="33.75" hidden="false" customHeight="true" outlineLevel="0" collapsed="false">
      <c r="A75" s="316" t="s">
        <v>1022</v>
      </c>
      <c r="B75" s="317" t="s">
        <v>1193</v>
      </c>
      <c r="C75" s="318" t="s">
        <v>1184</v>
      </c>
      <c r="D75" s="317" t="s">
        <v>25</v>
      </c>
      <c r="E75" s="317" t="s">
        <v>137</v>
      </c>
      <c r="F75" s="317" t="s">
        <v>1041</v>
      </c>
      <c r="G75" s="317"/>
      <c r="H75" s="319" t="s">
        <v>74</v>
      </c>
      <c r="I75" s="318" t="n">
        <v>1</v>
      </c>
      <c r="J75" s="318" t="s">
        <v>1185</v>
      </c>
      <c r="K75" s="320" t="s">
        <v>1185</v>
      </c>
    </row>
    <row r="76" customFormat="false" ht="22.5" hidden="false" customHeight="true" outlineLevel="0" collapsed="false">
      <c r="A76" s="322" t="s">
        <v>1027</v>
      </c>
      <c r="B76" s="323"/>
      <c r="C76" s="324" t="s">
        <v>1186</v>
      </c>
      <c r="D76" s="323" t="s">
        <v>37</v>
      </c>
      <c r="E76" s="323" t="s">
        <v>1187</v>
      </c>
      <c r="F76" s="323" t="s">
        <v>1188</v>
      </c>
      <c r="G76" s="323"/>
      <c r="H76" s="325" t="s">
        <v>74</v>
      </c>
      <c r="I76" s="324" t="s">
        <v>1046</v>
      </c>
      <c r="J76" s="324" t="s">
        <v>1189</v>
      </c>
      <c r="K76" s="326" t="n">
        <v>23.84</v>
      </c>
    </row>
    <row r="77" customFormat="false" ht="34.5" hidden="false" customHeight="true" outlineLevel="0" collapsed="false">
      <c r="A77" s="330" t="s">
        <v>1043</v>
      </c>
      <c r="B77" s="331"/>
      <c r="C77" s="332" t="s">
        <v>1190</v>
      </c>
      <c r="D77" s="331" t="s">
        <v>37</v>
      </c>
      <c r="E77" s="331" t="s">
        <v>1191</v>
      </c>
      <c r="F77" s="331" t="s">
        <v>1065</v>
      </c>
      <c r="G77" s="331"/>
      <c r="H77" s="333" t="s">
        <v>74</v>
      </c>
      <c r="I77" s="332" t="s">
        <v>1046</v>
      </c>
      <c r="J77" s="332" t="s">
        <v>1192</v>
      </c>
      <c r="K77" s="334" t="n">
        <v>354.31</v>
      </c>
    </row>
    <row r="78" s="321" customFormat="true" ht="15.75" hidden="false" customHeight="false" outlineLevel="0" collapsed="false">
      <c r="A78" s="327"/>
      <c r="B78" s="328"/>
      <c r="C78" s="328"/>
      <c r="D78" s="328"/>
      <c r="E78" s="328"/>
      <c r="F78" s="328"/>
      <c r="G78" s="328"/>
      <c r="H78" s="328"/>
      <c r="I78" s="328"/>
      <c r="J78" s="328"/>
      <c r="K78" s="329"/>
    </row>
    <row r="79" customFormat="false" ht="15" hidden="false" customHeight="true" outlineLevel="0" collapsed="false">
      <c r="A79" s="311"/>
      <c r="B79" s="312" t="s">
        <v>12</v>
      </c>
      <c r="C79" s="313" t="s">
        <v>13</v>
      </c>
      <c r="D79" s="312" t="s">
        <v>14</v>
      </c>
      <c r="E79" s="312" t="s">
        <v>15</v>
      </c>
      <c r="F79" s="312" t="s">
        <v>1021</v>
      </c>
      <c r="G79" s="312"/>
      <c r="H79" s="314" t="s">
        <v>16</v>
      </c>
      <c r="I79" s="313" t="s">
        <v>17</v>
      </c>
      <c r="J79" s="313" t="s">
        <v>18</v>
      </c>
      <c r="K79" s="315" t="s">
        <v>20</v>
      </c>
    </row>
    <row r="80" s="321" customFormat="true" ht="33.75" hidden="false" customHeight="true" outlineLevel="0" collapsed="false">
      <c r="A80" s="316" t="s">
        <v>1022</v>
      </c>
      <c r="B80" s="317" t="s">
        <v>1194</v>
      </c>
      <c r="C80" s="318" t="s">
        <v>1195</v>
      </c>
      <c r="D80" s="317" t="s">
        <v>25</v>
      </c>
      <c r="E80" s="317" t="s">
        <v>179</v>
      </c>
      <c r="F80" s="317" t="s">
        <v>1188</v>
      </c>
      <c r="G80" s="317"/>
      <c r="H80" s="319" t="s">
        <v>39</v>
      </c>
      <c r="I80" s="318" t="n">
        <v>1</v>
      </c>
      <c r="J80" s="318" t="s">
        <v>1196</v>
      </c>
      <c r="K80" s="320" t="s">
        <v>1196</v>
      </c>
    </row>
    <row r="81" customFormat="false" ht="22.5" hidden="false" customHeight="true" outlineLevel="0" collapsed="false">
      <c r="A81" s="322" t="s">
        <v>1027</v>
      </c>
      <c r="B81" s="323"/>
      <c r="C81" s="324" t="s">
        <v>1132</v>
      </c>
      <c r="D81" s="323" t="s">
        <v>37</v>
      </c>
      <c r="E81" s="323" t="s">
        <v>1133</v>
      </c>
      <c r="F81" s="323" t="s">
        <v>1030</v>
      </c>
      <c r="G81" s="323"/>
      <c r="H81" s="325" t="s">
        <v>1036</v>
      </c>
      <c r="I81" s="324" t="s">
        <v>1197</v>
      </c>
      <c r="J81" s="324" t="s">
        <v>1134</v>
      </c>
      <c r="K81" s="326" t="n">
        <v>3.29</v>
      </c>
    </row>
    <row r="82" customFormat="false" ht="22.5" hidden="false" customHeight="true" outlineLevel="0" collapsed="false">
      <c r="A82" s="322" t="s">
        <v>1027</v>
      </c>
      <c r="B82" s="323"/>
      <c r="C82" s="324" t="s">
        <v>1128</v>
      </c>
      <c r="D82" s="323" t="s">
        <v>37</v>
      </c>
      <c r="E82" s="323" t="s">
        <v>1129</v>
      </c>
      <c r="F82" s="323" t="s">
        <v>1030</v>
      </c>
      <c r="G82" s="323"/>
      <c r="H82" s="325" t="s">
        <v>1036</v>
      </c>
      <c r="I82" s="324" t="s">
        <v>1198</v>
      </c>
      <c r="J82" s="324" t="s">
        <v>1130</v>
      </c>
      <c r="K82" s="326" t="n">
        <v>6.09</v>
      </c>
    </row>
    <row r="83" customFormat="false" ht="22.5" hidden="false" customHeight="true" outlineLevel="0" collapsed="false">
      <c r="A83" s="322" t="s">
        <v>1027</v>
      </c>
      <c r="B83" s="323"/>
      <c r="C83" s="324" t="s">
        <v>1060</v>
      </c>
      <c r="D83" s="323" t="s">
        <v>37</v>
      </c>
      <c r="E83" s="323" t="s">
        <v>1061</v>
      </c>
      <c r="F83" s="323" t="s">
        <v>1030</v>
      </c>
      <c r="G83" s="323"/>
      <c r="H83" s="325" t="s">
        <v>1036</v>
      </c>
      <c r="I83" s="324" t="s">
        <v>1199</v>
      </c>
      <c r="J83" s="324" t="s">
        <v>1062</v>
      </c>
      <c r="K83" s="326" t="n">
        <v>12.01</v>
      </c>
    </row>
    <row r="84" customFormat="false" ht="22.5" hidden="false" customHeight="true" outlineLevel="0" collapsed="false">
      <c r="A84" s="322" t="s">
        <v>1027</v>
      </c>
      <c r="B84" s="323"/>
      <c r="C84" s="324" t="s">
        <v>1186</v>
      </c>
      <c r="D84" s="323" t="s">
        <v>37</v>
      </c>
      <c r="E84" s="323" t="s">
        <v>1187</v>
      </c>
      <c r="F84" s="323" t="s">
        <v>1188</v>
      </c>
      <c r="G84" s="323"/>
      <c r="H84" s="325" t="s">
        <v>74</v>
      </c>
      <c r="I84" s="324" t="s">
        <v>1182</v>
      </c>
      <c r="J84" s="324" t="s">
        <v>1189</v>
      </c>
      <c r="K84" s="326" t="n">
        <v>1.43</v>
      </c>
    </row>
    <row r="85" customFormat="false" ht="33.75" hidden="false" customHeight="true" outlineLevel="0" collapsed="false">
      <c r="A85" s="322" t="s">
        <v>1027</v>
      </c>
      <c r="B85" s="323"/>
      <c r="C85" s="324" t="s">
        <v>1200</v>
      </c>
      <c r="D85" s="323" t="s">
        <v>25</v>
      </c>
      <c r="E85" s="323" t="s">
        <v>1201</v>
      </c>
      <c r="F85" s="323" t="s">
        <v>1188</v>
      </c>
      <c r="G85" s="323"/>
      <c r="H85" s="325" t="s">
        <v>74</v>
      </c>
      <c r="I85" s="324" t="s">
        <v>1182</v>
      </c>
      <c r="J85" s="324" t="s">
        <v>1202</v>
      </c>
      <c r="K85" s="326" t="n">
        <v>18.21</v>
      </c>
    </row>
    <row r="86" customFormat="false" ht="22.5" hidden="false" customHeight="true" outlineLevel="0" collapsed="false">
      <c r="A86" s="330" t="s">
        <v>1043</v>
      </c>
      <c r="B86" s="331"/>
      <c r="C86" s="332" t="s">
        <v>1203</v>
      </c>
      <c r="D86" s="331" t="s">
        <v>25</v>
      </c>
      <c r="E86" s="331" t="s">
        <v>1204</v>
      </c>
      <c r="F86" s="331" t="s">
        <v>1065</v>
      </c>
      <c r="G86" s="331"/>
      <c r="H86" s="333" t="s">
        <v>39</v>
      </c>
      <c r="I86" s="332" t="s">
        <v>1046</v>
      </c>
      <c r="J86" s="332" t="s">
        <v>1205</v>
      </c>
      <c r="K86" s="334" t="n">
        <v>31.67</v>
      </c>
    </row>
    <row r="87" customFormat="false" ht="22.5" hidden="false" customHeight="true" outlineLevel="0" collapsed="false">
      <c r="A87" s="330" t="s">
        <v>1043</v>
      </c>
      <c r="B87" s="331"/>
      <c r="C87" s="332" t="s">
        <v>1206</v>
      </c>
      <c r="D87" s="331" t="s">
        <v>37</v>
      </c>
      <c r="E87" s="331" t="s">
        <v>1207</v>
      </c>
      <c r="F87" s="331" t="s">
        <v>1065</v>
      </c>
      <c r="G87" s="331"/>
      <c r="H87" s="333" t="s">
        <v>100</v>
      </c>
      <c r="I87" s="332" t="s">
        <v>1208</v>
      </c>
      <c r="J87" s="332" t="s">
        <v>1209</v>
      </c>
      <c r="K87" s="334" t="n">
        <v>4.76</v>
      </c>
    </row>
    <row r="88" customFormat="false" ht="22.5" hidden="false" customHeight="true" outlineLevel="0" collapsed="false">
      <c r="A88" s="330" t="s">
        <v>1043</v>
      </c>
      <c r="B88" s="331"/>
      <c r="C88" s="332" t="s">
        <v>1210</v>
      </c>
      <c r="D88" s="331" t="s">
        <v>37</v>
      </c>
      <c r="E88" s="331" t="s">
        <v>1211</v>
      </c>
      <c r="F88" s="331" t="s">
        <v>1065</v>
      </c>
      <c r="G88" s="331"/>
      <c r="H88" s="333" t="s">
        <v>104</v>
      </c>
      <c r="I88" s="332" t="s">
        <v>1212</v>
      </c>
      <c r="J88" s="332" t="s">
        <v>1213</v>
      </c>
      <c r="K88" s="334" t="n">
        <v>0.18</v>
      </c>
    </row>
    <row r="89" customFormat="false" ht="23.25" hidden="false" customHeight="true" outlineLevel="0" collapsed="false">
      <c r="A89" s="330" t="s">
        <v>1043</v>
      </c>
      <c r="B89" s="331"/>
      <c r="C89" s="332" t="s">
        <v>1149</v>
      </c>
      <c r="D89" s="331" t="s">
        <v>37</v>
      </c>
      <c r="E89" s="331" t="s">
        <v>1150</v>
      </c>
      <c r="F89" s="331" t="s">
        <v>1065</v>
      </c>
      <c r="G89" s="331"/>
      <c r="H89" s="333" t="s">
        <v>100</v>
      </c>
      <c r="I89" s="332" t="s">
        <v>1214</v>
      </c>
      <c r="J89" s="332" t="s">
        <v>1151</v>
      </c>
      <c r="K89" s="334" t="n">
        <v>1.87</v>
      </c>
    </row>
    <row r="90" s="321" customFormat="true" ht="15.75" hidden="false" customHeight="false" outlineLevel="0" collapsed="false">
      <c r="A90" s="327"/>
      <c r="B90" s="328"/>
      <c r="C90" s="328"/>
      <c r="D90" s="328"/>
      <c r="E90" s="328"/>
      <c r="F90" s="328"/>
      <c r="G90" s="328"/>
      <c r="H90" s="328"/>
      <c r="I90" s="328"/>
      <c r="J90" s="328"/>
      <c r="K90" s="329"/>
    </row>
    <row r="91" customFormat="false" ht="15" hidden="false" customHeight="true" outlineLevel="0" collapsed="false">
      <c r="A91" s="311"/>
      <c r="B91" s="312" t="s">
        <v>12</v>
      </c>
      <c r="C91" s="313" t="s">
        <v>13</v>
      </c>
      <c r="D91" s="312" t="s">
        <v>14</v>
      </c>
      <c r="E91" s="312" t="s">
        <v>15</v>
      </c>
      <c r="F91" s="312" t="s">
        <v>1021</v>
      </c>
      <c r="G91" s="312"/>
      <c r="H91" s="314" t="s">
        <v>16</v>
      </c>
      <c r="I91" s="313" t="s">
        <v>17</v>
      </c>
      <c r="J91" s="313" t="s">
        <v>18</v>
      </c>
      <c r="K91" s="315" t="s">
        <v>20</v>
      </c>
    </row>
    <row r="92" s="321" customFormat="true" ht="33.75" hidden="false" customHeight="true" outlineLevel="0" collapsed="false">
      <c r="A92" s="316" t="s">
        <v>1022</v>
      </c>
      <c r="B92" s="317" t="s">
        <v>1215</v>
      </c>
      <c r="C92" s="318" t="s">
        <v>1216</v>
      </c>
      <c r="D92" s="317" t="s">
        <v>25</v>
      </c>
      <c r="E92" s="317" t="s">
        <v>182</v>
      </c>
      <c r="F92" s="317" t="s">
        <v>1188</v>
      </c>
      <c r="G92" s="317"/>
      <c r="H92" s="319" t="s">
        <v>39</v>
      </c>
      <c r="I92" s="318" t="n">
        <v>1</v>
      </c>
      <c r="J92" s="318" t="s">
        <v>1217</v>
      </c>
      <c r="K92" s="320" t="s">
        <v>1217</v>
      </c>
    </row>
    <row r="93" customFormat="false" ht="22.5" hidden="false" customHeight="true" outlineLevel="0" collapsed="false">
      <c r="A93" s="322" t="s">
        <v>1027</v>
      </c>
      <c r="B93" s="323"/>
      <c r="C93" s="324" t="s">
        <v>1132</v>
      </c>
      <c r="D93" s="323" t="s">
        <v>37</v>
      </c>
      <c r="E93" s="323" t="s">
        <v>1133</v>
      </c>
      <c r="F93" s="323" t="s">
        <v>1030</v>
      </c>
      <c r="G93" s="323"/>
      <c r="H93" s="325" t="s">
        <v>1036</v>
      </c>
      <c r="I93" s="324" t="s">
        <v>1197</v>
      </c>
      <c r="J93" s="324" t="s">
        <v>1134</v>
      </c>
      <c r="K93" s="326" t="n">
        <v>3.29</v>
      </c>
    </row>
    <row r="94" customFormat="false" ht="22.5" hidden="false" customHeight="true" outlineLevel="0" collapsed="false">
      <c r="A94" s="322" t="s">
        <v>1027</v>
      </c>
      <c r="B94" s="323"/>
      <c r="C94" s="324" t="s">
        <v>1128</v>
      </c>
      <c r="D94" s="323" t="s">
        <v>37</v>
      </c>
      <c r="E94" s="323" t="s">
        <v>1129</v>
      </c>
      <c r="F94" s="323" t="s">
        <v>1030</v>
      </c>
      <c r="G94" s="323"/>
      <c r="H94" s="325" t="s">
        <v>1036</v>
      </c>
      <c r="I94" s="324" t="s">
        <v>1198</v>
      </c>
      <c r="J94" s="324" t="s">
        <v>1130</v>
      </c>
      <c r="K94" s="326" t="n">
        <v>6.09</v>
      </c>
    </row>
    <row r="95" customFormat="false" ht="22.5" hidden="false" customHeight="true" outlineLevel="0" collapsed="false">
      <c r="A95" s="322" t="s">
        <v>1027</v>
      </c>
      <c r="B95" s="323"/>
      <c r="C95" s="324" t="s">
        <v>1060</v>
      </c>
      <c r="D95" s="323" t="s">
        <v>37</v>
      </c>
      <c r="E95" s="323" t="s">
        <v>1061</v>
      </c>
      <c r="F95" s="323" t="s">
        <v>1030</v>
      </c>
      <c r="G95" s="323"/>
      <c r="H95" s="325" t="s">
        <v>1036</v>
      </c>
      <c r="I95" s="324" t="s">
        <v>1199</v>
      </c>
      <c r="J95" s="324" t="s">
        <v>1062</v>
      </c>
      <c r="K95" s="326" t="n">
        <v>12.01</v>
      </c>
    </row>
    <row r="96" customFormat="false" ht="22.5" hidden="false" customHeight="true" outlineLevel="0" collapsed="false">
      <c r="A96" s="322" t="s">
        <v>1027</v>
      </c>
      <c r="B96" s="323"/>
      <c r="C96" s="324" t="s">
        <v>1186</v>
      </c>
      <c r="D96" s="323" t="s">
        <v>37</v>
      </c>
      <c r="E96" s="323" t="s">
        <v>1187</v>
      </c>
      <c r="F96" s="323" t="s">
        <v>1188</v>
      </c>
      <c r="G96" s="323"/>
      <c r="H96" s="325" t="s">
        <v>74</v>
      </c>
      <c r="I96" s="324" t="s">
        <v>1218</v>
      </c>
      <c r="J96" s="324" t="s">
        <v>1189</v>
      </c>
      <c r="K96" s="326" t="n">
        <v>1.74</v>
      </c>
    </row>
    <row r="97" customFormat="false" ht="33.75" hidden="false" customHeight="true" outlineLevel="0" collapsed="false">
      <c r="A97" s="322" t="s">
        <v>1027</v>
      </c>
      <c r="B97" s="323"/>
      <c r="C97" s="324" t="s">
        <v>1200</v>
      </c>
      <c r="D97" s="323" t="s">
        <v>25</v>
      </c>
      <c r="E97" s="323" t="s">
        <v>1201</v>
      </c>
      <c r="F97" s="323" t="s">
        <v>1188</v>
      </c>
      <c r="G97" s="323"/>
      <c r="H97" s="325" t="s">
        <v>74</v>
      </c>
      <c r="I97" s="324" t="s">
        <v>1218</v>
      </c>
      <c r="J97" s="324" t="s">
        <v>1202</v>
      </c>
      <c r="K97" s="326" t="n">
        <v>22.16</v>
      </c>
    </row>
    <row r="98" customFormat="false" ht="22.5" hidden="false" customHeight="true" outlineLevel="0" collapsed="false">
      <c r="A98" s="330" t="s">
        <v>1043</v>
      </c>
      <c r="B98" s="331"/>
      <c r="C98" s="332" t="s">
        <v>1206</v>
      </c>
      <c r="D98" s="331" t="s">
        <v>37</v>
      </c>
      <c r="E98" s="331" t="s">
        <v>1207</v>
      </c>
      <c r="F98" s="331" t="s">
        <v>1065</v>
      </c>
      <c r="G98" s="331"/>
      <c r="H98" s="333" t="s">
        <v>100</v>
      </c>
      <c r="I98" s="332" t="s">
        <v>1208</v>
      </c>
      <c r="J98" s="332" t="s">
        <v>1209</v>
      </c>
      <c r="K98" s="334" t="n">
        <v>4.76</v>
      </c>
    </row>
    <row r="99" customFormat="false" ht="22.5" hidden="false" customHeight="true" outlineLevel="0" collapsed="false">
      <c r="A99" s="330" t="s">
        <v>1043</v>
      </c>
      <c r="B99" s="331"/>
      <c r="C99" s="332" t="s">
        <v>1210</v>
      </c>
      <c r="D99" s="331" t="s">
        <v>37</v>
      </c>
      <c r="E99" s="331" t="s">
        <v>1211</v>
      </c>
      <c r="F99" s="331" t="s">
        <v>1065</v>
      </c>
      <c r="G99" s="331"/>
      <c r="H99" s="333" t="s">
        <v>104</v>
      </c>
      <c r="I99" s="332" t="s">
        <v>1212</v>
      </c>
      <c r="J99" s="332" t="s">
        <v>1213</v>
      </c>
      <c r="K99" s="334" t="n">
        <v>0.18</v>
      </c>
    </row>
    <row r="100" customFormat="false" ht="22.5" hidden="false" customHeight="true" outlineLevel="0" collapsed="false">
      <c r="A100" s="330" t="s">
        <v>1043</v>
      </c>
      <c r="B100" s="331"/>
      <c r="C100" s="332" t="s">
        <v>1149</v>
      </c>
      <c r="D100" s="331" t="s">
        <v>37</v>
      </c>
      <c r="E100" s="331" t="s">
        <v>1150</v>
      </c>
      <c r="F100" s="331" t="s">
        <v>1065</v>
      </c>
      <c r="G100" s="331"/>
      <c r="H100" s="333" t="s">
        <v>100</v>
      </c>
      <c r="I100" s="332" t="s">
        <v>1214</v>
      </c>
      <c r="J100" s="332" t="s">
        <v>1151</v>
      </c>
      <c r="K100" s="334" t="n">
        <v>1.87</v>
      </c>
    </row>
    <row r="101" customFormat="false" ht="23.25" hidden="false" customHeight="true" outlineLevel="0" collapsed="false">
      <c r="A101" s="330" t="s">
        <v>1043</v>
      </c>
      <c r="B101" s="331"/>
      <c r="C101" s="332" t="s">
        <v>1219</v>
      </c>
      <c r="D101" s="331" t="s">
        <v>25</v>
      </c>
      <c r="E101" s="331" t="s">
        <v>1220</v>
      </c>
      <c r="F101" s="331" t="s">
        <v>1065</v>
      </c>
      <c r="G101" s="331"/>
      <c r="H101" s="333" t="s">
        <v>39</v>
      </c>
      <c r="I101" s="332" t="s">
        <v>1046</v>
      </c>
      <c r="J101" s="332" t="s">
        <v>1221</v>
      </c>
      <c r="K101" s="334" t="n">
        <v>53.9</v>
      </c>
    </row>
    <row r="102" s="321" customFormat="true" ht="15.75" hidden="false" customHeight="false" outlineLevel="0" collapsed="false">
      <c r="A102" s="327"/>
      <c r="B102" s="328"/>
      <c r="C102" s="328"/>
      <c r="D102" s="328"/>
      <c r="E102" s="328"/>
      <c r="F102" s="328"/>
      <c r="G102" s="328"/>
      <c r="H102" s="328"/>
      <c r="I102" s="328"/>
      <c r="J102" s="328"/>
      <c r="K102" s="329"/>
    </row>
    <row r="103" customFormat="false" ht="15" hidden="false" customHeight="true" outlineLevel="0" collapsed="false">
      <c r="A103" s="311"/>
      <c r="B103" s="312" t="s">
        <v>12</v>
      </c>
      <c r="C103" s="313" t="s">
        <v>13</v>
      </c>
      <c r="D103" s="312" t="s">
        <v>14</v>
      </c>
      <c r="E103" s="312" t="s">
        <v>15</v>
      </c>
      <c r="F103" s="312" t="s">
        <v>1021</v>
      </c>
      <c r="G103" s="312"/>
      <c r="H103" s="314" t="s">
        <v>16</v>
      </c>
      <c r="I103" s="313" t="s">
        <v>17</v>
      </c>
      <c r="J103" s="313" t="s">
        <v>18</v>
      </c>
      <c r="K103" s="315" t="s">
        <v>20</v>
      </c>
    </row>
    <row r="104" s="321" customFormat="true" ht="33.75" hidden="false" customHeight="true" outlineLevel="0" collapsed="false">
      <c r="A104" s="316" t="s">
        <v>1022</v>
      </c>
      <c r="B104" s="317" t="s">
        <v>1222</v>
      </c>
      <c r="C104" s="318" t="s">
        <v>1184</v>
      </c>
      <c r="D104" s="317" t="s">
        <v>25</v>
      </c>
      <c r="E104" s="317" t="s">
        <v>137</v>
      </c>
      <c r="F104" s="317" t="s">
        <v>1041</v>
      </c>
      <c r="G104" s="317"/>
      <c r="H104" s="319" t="s">
        <v>74</v>
      </c>
      <c r="I104" s="318" t="n">
        <v>1</v>
      </c>
      <c r="J104" s="318" t="s">
        <v>1185</v>
      </c>
      <c r="K104" s="320" t="s">
        <v>1185</v>
      </c>
    </row>
    <row r="105" customFormat="false" ht="22.5" hidden="false" customHeight="true" outlineLevel="0" collapsed="false">
      <c r="A105" s="322" t="s">
        <v>1027</v>
      </c>
      <c r="B105" s="323"/>
      <c r="C105" s="324" t="s">
        <v>1186</v>
      </c>
      <c r="D105" s="323" t="s">
        <v>37</v>
      </c>
      <c r="E105" s="323" t="s">
        <v>1187</v>
      </c>
      <c r="F105" s="323" t="s">
        <v>1188</v>
      </c>
      <c r="G105" s="323"/>
      <c r="H105" s="325" t="s">
        <v>74</v>
      </c>
      <c r="I105" s="324" t="s">
        <v>1046</v>
      </c>
      <c r="J105" s="324" t="s">
        <v>1189</v>
      </c>
      <c r="K105" s="326" t="n">
        <v>23.84</v>
      </c>
    </row>
    <row r="106" customFormat="false" ht="34.5" hidden="false" customHeight="true" outlineLevel="0" collapsed="false">
      <c r="A106" s="330" t="s">
        <v>1043</v>
      </c>
      <c r="B106" s="331"/>
      <c r="C106" s="332" t="s">
        <v>1190</v>
      </c>
      <c r="D106" s="331" t="s">
        <v>37</v>
      </c>
      <c r="E106" s="331" t="s">
        <v>1191</v>
      </c>
      <c r="F106" s="331" t="s">
        <v>1065</v>
      </c>
      <c r="G106" s="331"/>
      <c r="H106" s="333" t="s">
        <v>74</v>
      </c>
      <c r="I106" s="332" t="s">
        <v>1046</v>
      </c>
      <c r="J106" s="332" t="s">
        <v>1192</v>
      </c>
      <c r="K106" s="334" t="n">
        <v>354.31</v>
      </c>
    </row>
    <row r="107" customFormat="false" ht="15.75" hidden="false" customHeight="false" outlineLevel="0" collapsed="false">
      <c r="A107" s="327"/>
      <c r="B107" s="328"/>
      <c r="C107" s="328"/>
      <c r="D107" s="328"/>
      <c r="E107" s="328"/>
      <c r="F107" s="328"/>
      <c r="G107" s="328"/>
      <c r="H107" s="328"/>
      <c r="I107" s="328"/>
      <c r="J107" s="328"/>
      <c r="K107" s="329"/>
    </row>
    <row r="108" customFormat="false" ht="15" hidden="false" customHeight="true" outlineLevel="0" collapsed="false">
      <c r="A108" s="311"/>
      <c r="B108" s="312" t="s">
        <v>12</v>
      </c>
      <c r="C108" s="313" t="s">
        <v>13</v>
      </c>
      <c r="D108" s="312" t="s">
        <v>14</v>
      </c>
      <c r="E108" s="312" t="s">
        <v>15</v>
      </c>
      <c r="F108" s="312" t="s">
        <v>1021</v>
      </c>
      <c r="G108" s="312"/>
      <c r="H108" s="314" t="s">
        <v>16</v>
      </c>
      <c r="I108" s="313" t="s">
        <v>17</v>
      </c>
      <c r="J108" s="313" t="s">
        <v>18</v>
      </c>
      <c r="K108" s="315" t="s">
        <v>20</v>
      </c>
    </row>
    <row r="109" customFormat="false" ht="22.5" hidden="false" customHeight="true" outlineLevel="0" collapsed="false">
      <c r="A109" s="316" t="s">
        <v>1022</v>
      </c>
      <c r="B109" s="317" t="s">
        <v>203</v>
      </c>
      <c r="C109" s="318" t="s">
        <v>1223</v>
      </c>
      <c r="D109" s="317" t="s">
        <v>25</v>
      </c>
      <c r="E109" s="317" t="s">
        <v>205</v>
      </c>
      <c r="F109" s="317" t="s">
        <v>1224</v>
      </c>
      <c r="G109" s="317"/>
      <c r="H109" s="319" t="s">
        <v>656</v>
      </c>
      <c r="I109" s="318" t="n">
        <v>1</v>
      </c>
      <c r="J109" s="318" t="n">
        <v>329.33</v>
      </c>
      <c r="K109" s="320" t="n">
        <v>329.33</v>
      </c>
    </row>
    <row r="110" customFormat="false" ht="22.5" hidden="false" customHeight="true" outlineLevel="0" collapsed="false">
      <c r="A110" s="322" t="s">
        <v>1027</v>
      </c>
      <c r="B110" s="323"/>
      <c r="C110" s="324" t="s">
        <v>1225</v>
      </c>
      <c r="D110" s="323" t="s">
        <v>25</v>
      </c>
      <c r="E110" s="323" t="s">
        <v>1226</v>
      </c>
      <c r="F110" s="323" t="s">
        <v>1188</v>
      </c>
      <c r="G110" s="323"/>
      <c r="H110" s="325" t="s">
        <v>656</v>
      </c>
      <c r="I110" s="324" t="n">
        <v>0.95</v>
      </c>
      <c r="J110" s="324" t="n">
        <v>51.98</v>
      </c>
      <c r="K110" s="326" t="n">
        <v>49.38</v>
      </c>
    </row>
    <row r="111" customFormat="false" ht="22.5" hidden="false" customHeight="true" outlineLevel="0" collapsed="false">
      <c r="A111" s="322" t="s">
        <v>1027</v>
      </c>
      <c r="B111" s="323"/>
      <c r="C111" s="324" t="n">
        <v>95583</v>
      </c>
      <c r="D111" s="323" t="s">
        <v>37</v>
      </c>
      <c r="E111" s="323" t="s">
        <v>1227</v>
      </c>
      <c r="F111" s="323" t="s">
        <v>1188</v>
      </c>
      <c r="G111" s="323"/>
      <c r="H111" s="325" t="s">
        <v>1228</v>
      </c>
      <c r="I111" s="324" t="n">
        <v>0.88</v>
      </c>
      <c r="J111" s="324" t="n">
        <v>9.55</v>
      </c>
      <c r="K111" s="326" t="n">
        <v>8.4</v>
      </c>
    </row>
    <row r="112" customFormat="false" ht="22.5" hidden="false" customHeight="true" outlineLevel="0" collapsed="false">
      <c r="A112" s="322" t="s">
        <v>1027</v>
      </c>
      <c r="B112" s="323"/>
      <c r="C112" s="324" t="n">
        <v>95576</v>
      </c>
      <c r="D112" s="323" t="s">
        <v>37</v>
      </c>
      <c r="E112" s="323" t="s">
        <v>1229</v>
      </c>
      <c r="F112" s="323" t="s">
        <v>1188</v>
      </c>
      <c r="G112" s="323"/>
      <c r="H112" s="325" t="s">
        <v>1228</v>
      </c>
      <c r="I112" s="324" t="n">
        <v>1.4</v>
      </c>
      <c r="J112" s="324" t="n">
        <v>7.2</v>
      </c>
      <c r="K112" s="326" t="n">
        <v>10.08</v>
      </c>
    </row>
    <row r="113" customFormat="false" ht="22.5" hidden="false" customHeight="true" outlineLevel="0" collapsed="false">
      <c r="A113" s="322" t="s">
        <v>1027</v>
      </c>
      <c r="B113" s="323"/>
      <c r="C113" s="324" t="n">
        <v>96527</v>
      </c>
      <c r="D113" s="323" t="s">
        <v>37</v>
      </c>
      <c r="E113" s="323" t="s">
        <v>1230</v>
      </c>
      <c r="F113" s="323" t="s">
        <v>1176</v>
      </c>
      <c r="G113" s="323"/>
      <c r="H113" s="325" t="s">
        <v>74</v>
      </c>
      <c r="I113" s="324" t="n">
        <v>0.23</v>
      </c>
      <c r="J113" s="324" t="n">
        <v>81.37</v>
      </c>
      <c r="K113" s="326" t="n">
        <v>18.72</v>
      </c>
    </row>
    <row r="114" customFormat="false" ht="33.75" hidden="false" customHeight="true" outlineLevel="0" collapsed="false">
      <c r="A114" s="322" t="s">
        <v>1027</v>
      </c>
      <c r="B114" s="323"/>
      <c r="C114" s="324" t="n">
        <v>94097</v>
      </c>
      <c r="D114" s="323" t="s">
        <v>37</v>
      </c>
      <c r="E114" s="323" t="s">
        <v>1231</v>
      </c>
      <c r="F114" s="323" t="s">
        <v>1176</v>
      </c>
      <c r="G114" s="323"/>
      <c r="H114" s="325" t="s">
        <v>39</v>
      </c>
      <c r="I114" s="324" t="n">
        <v>0.53</v>
      </c>
      <c r="J114" s="324" t="n">
        <v>4.11</v>
      </c>
      <c r="K114" s="326" t="n">
        <v>2.18</v>
      </c>
    </row>
    <row r="115" customFormat="false" ht="33.75" hidden="false" customHeight="true" outlineLevel="0" collapsed="false">
      <c r="A115" s="322" t="s">
        <v>1027</v>
      </c>
      <c r="B115" s="323"/>
      <c r="C115" s="324" t="n">
        <v>83534</v>
      </c>
      <c r="D115" s="323" t="s">
        <v>37</v>
      </c>
      <c r="E115" s="323" t="s">
        <v>1232</v>
      </c>
      <c r="F115" s="323" t="s">
        <v>1188</v>
      </c>
      <c r="G115" s="323"/>
      <c r="H115" s="325" t="s">
        <v>74</v>
      </c>
      <c r="I115" s="324" t="n">
        <v>0.02</v>
      </c>
      <c r="J115" s="324" t="n">
        <v>459.82</v>
      </c>
      <c r="K115" s="326" t="n">
        <v>9.2</v>
      </c>
    </row>
    <row r="116" customFormat="false" ht="45" hidden="false" customHeight="false" outlineLevel="0" collapsed="false">
      <c r="A116" s="322" t="s">
        <v>1027</v>
      </c>
      <c r="B116" s="323"/>
      <c r="C116" s="324" t="n">
        <v>96995</v>
      </c>
      <c r="D116" s="323" t="s">
        <v>37</v>
      </c>
      <c r="E116" s="323" t="s">
        <v>1233</v>
      </c>
      <c r="F116" s="335" t="s">
        <v>1176</v>
      </c>
      <c r="G116" s="336"/>
      <c r="H116" s="325" t="s">
        <v>74</v>
      </c>
      <c r="I116" s="324" t="n">
        <v>0.18</v>
      </c>
      <c r="J116" s="324" t="n">
        <v>32.88</v>
      </c>
      <c r="K116" s="326" t="n">
        <v>5.92</v>
      </c>
    </row>
    <row r="117" customFormat="false" ht="33.75" hidden="false" customHeight="true" outlineLevel="0" collapsed="false">
      <c r="A117" s="322" t="s">
        <v>1027</v>
      </c>
      <c r="B117" s="323"/>
      <c r="C117" s="324" t="n">
        <v>72895</v>
      </c>
      <c r="D117" s="323" t="s">
        <v>37</v>
      </c>
      <c r="E117" s="323" t="s">
        <v>1234</v>
      </c>
      <c r="F117" s="323" t="s">
        <v>1176</v>
      </c>
      <c r="G117" s="323"/>
      <c r="H117" s="325" t="s">
        <v>74</v>
      </c>
      <c r="I117" s="324" t="n">
        <v>0.05</v>
      </c>
      <c r="J117" s="324" t="n">
        <v>19.71</v>
      </c>
      <c r="K117" s="326" t="n">
        <v>0.99</v>
      </c>
    </row>
    <row r="118" customFormat="false" ht="22.5" hidden="false" customHeight="true" outlineLevel="0" collapsed="false">
      <c r="A118" s="322" t="s">
        <v>1027</v>
      </c>
      <c r="B118" s="323"/>
      <c r="C118" s="324" t="n">
        <v>83742</v>
      </c>
      <c r="D118" s="323" t="s">
        <v>37</v>
      </c>
      <c r="E118" s="323" t="s">
        <v>1235</v>
      </c>
      <c r="F118" s="323" t="s">
        <v>1236</v>
      </c>
      <c r="G118" s="323"/>
      <c r="H118" s="325" t="s">
        <v>39</v>
      </c>
      <c r="I118" s="324" t="n">
        <v>0.78</v>
      </c>
      <c r="J118" s="324" t="n">
        <v>20.5</v>
      </c>
      <c r="K118" s="326" t="n">
        <v>15.99</v>
      </c>
    </row>
    <row r="119" customFormat="false" ht="56.25" hidden="false" customHeight="true" outlineLevel="0" collapsed="false">
      <c r="A119" s="322" t="s">
        <v>1027</v>
      </c>
      <c r="B119" s="323"/>
      <c r="C119" s="324" t="n">
        <v>89978</v>
      </c>
      <c r="D119" s="323" t="s">
        <v>37</v>
      </c>
      <c r="E119" s="323" t="s">
        <v>1237</v>
      </c>
      <c r="F119" s="323" t="s">
        <v>1224</v>
      </c>
      <c r="G119" s="323"/>
      <c r="H119" s="325" t="s">
        <v>39</v>
      </c>
      <c r="I119" s="324" t="n">
        <v>2.55</v>
      </c>
      <c r="J119" s="324" t="n">
        <v>58.35</v>
      </c>
      <c r="K119" s="326" t="n">
        <v>148.79</v>
      </c>
    </row>
    <row r="120" customFormat="false" ht="22.5" hidden="false" customHeight="true" outlineLevel="0" collapsed="false">
      <c r="A120" s="322" t="s">
        <v>1027</v>
      </c>
      <c r="B120" s="323"/>
      <c r="C120" s="324" t="n">
        <v>89994</v>
      </c>
      <c r="D120" s="323" t="s">
        <v>37</v>
      </c>
      <c r="E120" s="323" t="s">
        <v>1238</v>
      </c>
      <c r="F120" s="323" t="s">
        <v>1188</v>
      </c>
      <c r="G120" s="323"/>
      <c r="H120" s="325" t="s">
        <v>74</v>
      </c>
      <c r="I120" s="324" t="n">
        <v>0.04</v>
      </c>
      <c r="J120" s="324" t="n">
        <v>482.19</v>
      </c>
      <c r="K120" s="326" t="n">
        <v>19.29</v>
      </c>
    </row>
    <row r="121" customFormat="false" ht="22.5" hidden="false" customHeight="true" outlineLevel="0" collapsed="false">
      <c r="A121" s="322" t="s">
        <v>1027</v>
      </c>
      <c r="B121" s="323"/>
      <c r="C121" s="324" t="n">
        <v>89995</v>
      </c>
      <c r="D121" s="323" t="s">
        <v>37</v>
      </c>
      <c r="E121" s="323" t="s">
        <v>1239</v>
      </c>
      <c r="F121" s="323" t="s">
        <v>1188</v>
      </c>
      <c r="G121" s="323"/>
      <c r="H121" s="325" t="s">
        <v>74</v>
      </c>
      <c r="I121" s="324" t="n">
        <v>0.01</v>
      </c>
      <c r="J121" s="324" t="n">
        <v>548.84</v>
      </c>
      <c r="K121" s="326" t="n">
        <v>5.49</v>
      </c>
    </row>
    <row r="122" customFormat="false" ht="22.5" hidden="false" customHeight="true" outlineLevel="0" collapsed="false">
      <c r="A122" s="322" t="s">
        <v>1027</v>
      </c>
      <c r="B122" s="323"/>
      <c r="C122" s="324" t="n">
        <v>89993</v>
      </c>
      <c r="D122" s="323" t="s">
        <v>37</v>
      </c>
      <c r="E122" s="323" t="s">
        <v>1240</v>
      </c>
      <c r="F122" s="323" t="s">
        <v>1188</v>
      </c>
      <c r="G122" s="323"/>
      <c r="H122" s="325" t="s">
        <v>74</v>
      </c>
      <c r="I122" s="324" t="n">
        <v>0.02</v>
      </c>
      <c r="J122" s="324" t="n">
        <v>571.74</v>
      </c>
      <c r="K122" s="326" t="n">
        <v>11.43</v>
      </c>
    </row>
    <row r="123" customFormat="false" ht="22.5" hidden="false" customHeight="true" outlineLevel="0" collapsed="false">
      <c r="A123" s="322" t="s">
        <v>1027</v>
      </c>
      <c r="B123" s="323"/>
      <c r="C123" s="324" t="n">
        <v>96545</v>
      </c>
      <c r="D123" s="323" t="s">
        <v>37</v>
      </c>
      <c r="E123" s="323" t="s">
        <v>128</v>
      </c>
      <c r="F123" s="323" t="s">
        <v>1188</v>
      </c>
      <c r="G123" s="323"/>
      <c r="H123" s="325" t="s">
        <v>1228</v>
      </c>
      <c r="I123" s="324" t="n">
        <v>0.79</v>
      </c>
      <c r="J123" s="324" t="n">
        <v>8.24</v>
      </c>
      <c r="K123" s="326" t="n">
        <v>6.51</v>
      </c>
    </row>
    <row r="124" customFormat="false" ht="22.5" hidden="false" customHeight="true" outlineLevel="0" collapsed="false">
      <c r="A124" s="322" t="s">
        <v>1027</v>
      </c>
      <c r="B124" s="323"/>
      <c r="C124" s="324" t="n">
        <v>89999</v>
      </c>
      <c r="D124" s="323" t="s">
        <v>37</v>
      </c>
      <c r="E124" s="323" t="s">
        <v>1241</v>
      </c>
      <c r="F124" s="323" t="s">
        <v>1188</v>
      </c>
      <c r="G124" s="323"/>
      <c r="H124" s="325" t="s">
        <v>1228</v>
      </c>
      <c r="I124" s="324" t="n">
        <v>0.98</v>
      </c>
      <c r="J124" s="324" t="n">
        <v>8.59</v>
      </c>
      <c r="K124" s="326" t="n">
        <v>8.42</v>
      </c>
    </row>
    <row r="125" customFormat="false" ht="34.5" hidden="false" customHeight="true" outlineLevel="0" collapsed="false">
      <c r="A125" s="322" t="s">
        <v>1027</v>
      </c>
      <c r="B125" s="323"/>
      <c r="C125" s="324" t="n">
        <v>96544</v>
      </c>
      <c r="D125" s="323" t="s">
        <v>37</v>
      </c>
      <c r="E125" s="323" t="s">
        <v>125</v>
      </c>
      <c r="F125" s="323" t="s">
        <v>1188</v>
      </c>
      <c r="G125" s="323"/>
      <c r="H125" s="325" t="s">
        <v>1228</v>
      </c>
      <c r="I125" s="324" t="n">
        <v>0.98</v>
      </c>
      <c r="J125" s="324" t="n">
        <v>8.73</v>
      </c>
      <c r="K125" s="326" t="n">
        <v>8.56</v>
      </c>
    </row>
    <row r="126" customFormat="false" ht="15.75" hidden="false" customHeight="false" outlineLevel="0" collapsed="false">
      <c r="A126" s="327"/>
      <c r="B126" s="328"/>
      <c r="C126" s="328"/>
      <c r="D126" s="328"/>
      <c r="E126" s="328"/>
      <c r="F126" s="328"/>
      <c r="G126" s="328"/>
      <c r="H126" s="328"/>
      <c r="I126" s="328"/>
      <c r="J126" s="328"/>
      <c r="K126" s="329"/>
    </row>
    <row r="127" customFormat="false" ht="15" hidden="false" customHeight="true" outlineLevel="0" collapsed="false">
      <c r="A127" s="311"/>
      <c r="B127" s="312" t="s">
        <v>12</v>
      </c>
      <c r="C127" s="313" t="s">
        <v>13</v>
      </c>
      <c r="D127" s="312" t="s">
        <v>14</v>
      </c>
      <c r="E127" s="312" t="s">
        <v>15</v>
      </c>
      <c r="F127" s="312" t="s">
        <v>1021</v>
      </c>
      <c r="G127" s="312"/>
      <c r="H127" s="314" t="s">
        <v>16</v>
      </c>
      <c r="I127" s="313" t="s">
        <v>17</v>
      </c>
      <c r="J127" s="313" t="s">
        <v>18</v>
      </c>
      <c r="K127" s="315" t="s">
        <v>20</v>
      </c>
    </row>
    <row r="128" customFormat="false" ht="22.5" hidden="false" customHeight="true" outlineLevel="0" collapsed="false">
      <c r="A128" s="316" t="s">
        <v>1022</v>
      </c>
      <c r="B128" s="317" t="s">
        <v>221</v>
      </c>
      <c r="C128" s="318" t="s">
        <v>222</v>
      </c>
      <c r="D128" s="317" t="s">
        <v>25</v>
      </c>
      <c r="E128" s="317" t="s">
        <v>223</v>
      </c>
      <c r="F128" s="317" t="s">
        <v>1242</v>
      </c>
      <c r="G128" s="317"/>
      <c r="H128" s="319" t="s">
        <v>1243</v>
      </c>
      <c r="I128" s="318" t="n">
        <v>1</v>
      </c>
      <c r="J128" s="318" t="n">
        <v>3705.54</v>
      </c>
      <c r="K128" s="320" t="n">
        <v>3705.54</v>
      </c>
    </row>
    <row r="129" customFormat="false" ht="22.5" hidden="false" customHeight="true" outlineLevel="0" collapsed="false">
      <c r="A129" s="322" t="s">
        <v>1027</v>
      </c>
      <c r="B129" s="323"/>
      <c r="C129" s="324" t="n">
        <v>88325</v>
      </c>
      <c r="D129" s="323" t="s">
        <v>37</v>
      </c>
      <c r="E129" s="323" t="s">
        <v>1244</v>
      </c>
      <c r="F129" s="323" t="s">
        <v>1030</v>
      </c>
      <c r="G129" s="323"/>
      <c r="H129" s="325" t="s">
        <v>1036</v>
      </c>
      <c r="I129" s="324" t="n">
        <v>0.6</v>
      </c>
      <c r="J129" s="324" t="n">
        <v>15.31</v>
      </c>
      <c r="K129" s="326" t="n">
        <v>9.19</v>
      </c>
    </row>
    <row r="130" customFormat="false" ht="45" hidden="false" customHeight="true" outlineLevel="0" collapsed="false">
      <c r="A130" s="330" t="s">
        <v>1043</v>
      </c>
      <c r="B130" s="331"/>
      <c r="C130" s="337" t="s">
        <v>1245</v>
      </c>
      <c r="D130" s="331" t="s">
        <v>37</v>
      </c>
      <c r="E130" s="331" t="s">
        <v>1246</v>
      </c>
      <c r="F130" s="331" t="s">
        <v>1065</v>
      </c>
      <c r="G130" s="331"/>
      <c r="H130" s="333" t="s">
        <v>1247</v>
      </c>
      <c r="I130" s="332" t="n">
        <v>2</v>
      </c>
      <c r="J130" s="332" t="n">
        <v>338.11</v>
      </c>
      <c r="K130" s="334" t="n">
        <v>676.22</v>
      </c>
    </row>
    <row r="131" customFormat="false" ht="22.5" hidden="false" customHeight="true" outlineLevel="0" collapsed="false">
      <c r="A131" s="330" t="s">
        <v>1043</v>
      </c>
      <c r="B131" s="331"/>
      <c r="C131" s="337" t="s">
        <v>1248</v>
      </c>
      <c r="D131" s="331" t="s">
        <v>37</v>
      </c>
      <c r="E131" s="331" t="s">
        <v>1249</v>
      </c>
      <c r="F131" s="331" t="s">
        <v>1065</v>
      </c>
      <c r="G131" s="331"/>
      <c r="H131" s="333" t="s">
        <v>39</v>
      </c>
      <c r="I131" s="332" t="n">
        <v>5.04</v>
      </c>
      <c r="J131" s="332" t="n">
        <v>194.15</v>
      </c>
      <c r="K131" s="334" t="n">
        <v>978.52</v>
      </c>
    </row>
    <row r="132" customFormat="false" ht="45" hidden="false" customHeight="true" outlineLevel="0" collapsed="false">
      <c r="A132" s="330" t="s">
        <v>1043</v>
      </c>
      <c r="B132" s="331"/>
      <c r="C132" s="337" t="s">
        <v>1250</v>
      </c>
      <c r="D132" s="331" t="s">
        <v>37</v>
      </c>
      <c r="E132" s="331" t="s">
        <v>1251</v>
      </c>
      <c r="F132" s="331" t="s">
        <v>1065</v>
      </c>
      <c r="G132" s="331"/>
      <c r="H132" s="333" t="s">
        <v>1243</v>
      </c>
      <c r="I132" s="332" t="n">
        <v>2</v>
      </c>
      <c r="J132" s="332" t="n">
        <v>11.85</v>
      </c>
      <c r="K132" s="334" t="n">
        <v>23.7</v>
      </c>
    </row>
    <row r="133" customFormat="false" ht="23.25" hidden="false" customHeight="true" outlineLevel="0" collapsed="false">
      <c r="A133" s="330" t="s">
        <v>1043</v>
      </c>
      <c r="B133" s="331"/>
      <c r="C133" s="337" t="s">
        <v>1252</v>
      </c>
      <c r="D133" s="331" t="s">
        <v>37</v>
      </c>
      <c r="E133" s="331" t="s">
        <v>1253</v>
      </c>
      <c r="F133" s="331" t="s">
        <v>1065</v>
      </c>
      <c r="G133" s="331"/>
      <c r="H133" s="333" t="s">
        <v>1243</v>
      </c>
      <c r="I133" s="332" t="n">
        <v>2</v>
      </c>
      <c r="J133" s="332" t="n">
        <v>1008.96</v>
      </c>
      <c r="K133" s="334" t="n">
        <v>2017.92</v>
      </c>
    </row>
    <row r="134" s="321" customFormat="true" ht="15.75" hidden="false" customHeight="false" outlineLevel="0" collapsed="false">
      <c r="A134" s="327"/>
      <c r="B134" s="328"/>
      <c r="C134" s="328"/>
      <c r="D134" s="328"/>
      <c r="E134" s="328"/>
      <c r="F134" s="328"/>
      <c r="G134" s="328"/>
      <c r="H134" s="328"/>
      <c r="I134" s="328"/>
      <c r="J134" s="328"/>
      <c r="K134" s="329"/>
    </row>
    <row r="135" customFormat="false" ht="15" hidden="false" customHeight="true" outlineLevel="0" collapsed="false">
      <c r="A135" s="311"/>
      <c r="B135" s="312" t="s">
        <v>12</v>
      </c>
      <c r="C135" s="313" t="s">
        <v>13</v>
      </c>
      <c r="D135" s="312" t="s">
        <v>14</v>
      </c>
      <c r="E135" s="312" t="s">
        <v>15</v>
      </c>
      <c r="F135" s="312" t="s">
        <v>1021</v>
      </c>
      <c r="G135" s="312"/>
      <c r="H135" s="314" t="s">
        <v>16</v>
      </c>
      <c r="I135" s="313" t="s">
        <v>17</v>
      </c>
      <c r="J135" s="313" t="s">
        <v>18</v>
      </c>
      <c r="K135" s="315" t="s">
        <v>20</v>
      </c>
    </row>
    <row r="136" s="321" customFormat="true" ht="33.75" hidden="false" customHeight="true" outlineLevel="0" collapsed="false">
      <c r="A136" s="316" t="s">
        <v>1022</v>
      </c>
      <c r="B136" s="317" t="s">
        <v>225</v>
      </c>
      <c r="C136" s="318" t="s">
        <v>1254</v>
      </c>
      <c r="D136" s="317" t="s">
        <v>25</v>
      </c>
      <c r="E136" s="317" t="s">
        <v>227</v>
      </c>
      <c r="F136" s="317" t="s">
        <v>1188</v>
      </c>
      <c r="G136" s="317"/>
      <c r="H136" s="319" t="s">
        <v>104</v>
      </c>
      <c r="I136" s="318" t="n">
        <v>1</v>
      </c>
      <c r="J136" s="318" t="s">
        <v>1255</v>
      </c>
      <c r="K136" s="320" t="s">
        <v>1255</v>
      </c>
    </row>
    <row r="137" customFormat="false" ht="22.5" hidden="false" customHeight="true" outlineLevel="0" collapsed="false">
      <c r="A137" s="322" t="s">
        <v>1027</v>
      </c>
      <c r="B137" s="323"/>
      <c r="C137" s="324" t="s">
        <v>1256</v>
      </c>
      <c r="D137" s="323" t="s">
        <v>37</v>
      </c>
      <c r="E137" s="323" t="s">
        <v>1257</v>
      </c>
      <c r="F137" s="323" t="s">
        <v>1030</v>
      </c>
      <c r="G137" s="323"/>
      <c r="H137" s="325" t="s">
        <v>1036</v>
      </c>
      <c r="I137" s="324" t="s">
        <v>1212</v>
      </c>
      <c r="J137" s="324" t="s">
        <v>1134</v>
      </c>
      <c r="K137" s="326" t="n">
        <v>0.34</v>
      </c>
    </row>
    <row r="138" customFormat="false" ht="22.5" hidden="false" customHeight="true" outlineLevel="0" collapsed="false">
      <c r="A138" s="322" t="s">
        <v>1027</v>
      </c>
      <c r="B138" s="323"/>
      <c r="C138" s="324" t="s">
        <v>1258</v>
      </c>
      <c r="D138" s="323" t="s">
        <v>37</v>
      </c>
      <c r="E138" s="323" t="s">
        <v>1259</v>
      </c>
      <c r="F138" s="323" t="s">
        <v>1030</v>
      </c>
      <c r="G138" s="323"/>
      <c r="H138" s="325" t="s">
        <v>1036</v>
      </c>
      <c r="I138" s="324" t="s">
        <v>1212</v>
      </c>
      <c r="J138" s="324" t="s">
        <v>1260</v>
      </c>
      <c r="K138" s="326" t="n">
        <v>0.28</v>
      </c>
    </row>
    <row r="139" customFormat="false" ht="22.5" hidden="false" customHeight="true" outlineLevel="0" collapsed="false">
      <c r="A139" s="322" t="s">
        <v>1027</v>
      </c>
      <c r="B139" s="323"/>
      <c r="C139" s="324" t="s">
        <v>1261</v>
      </c>
      <c r="D139" s="323" t="s">
        <v>37</v>
      </c>
      <c r="E139" s="323" t="s">
        <v>1262</v>
      </c>
      <c r="F139" s="323" t="s">
        <v>1030</v>
      </c>
      <c r="G139" s="323"/>
      <c r="H139" s="325" t="s">
        <v>1036</v>
      </c>
      <c r="I139" s="324" t="s">
        <v>1263</v>
      </c>
      <c r="J139" s="324" t="s">
        <v>1264</v>
      </c>
      <c r="K139" s="326" t="n">
        <v>0.05</v>
      </c>
    </row>
    <row r="140" customFormat="false" ht="22.5" hidden="false" customHeight="true" outlineLevel="0" collapsed="false">
      <c r="A140" s="322" t="s">
        <v>1027</v>
      </c>
      <c r="B140" s="323"/>
      <c r="C140" s="324" t="s">
        <v>1060</v>
      </c>
      <c r="D140" s="323" t="s">
        <v>37</v>
      </c>
      <c r="E140" s="323" t="s">
        <v>1061</v>
      </c>
      <c r="F140" s="323" t="s">
        <v>1030</v>
      </c>
      <c r="G140" s="323"/>
      <c r="H140" s="325" t="s">
        <v>1036</v>
      </c>
      <c r="I140" s="324" t="s">
        <v>1263</v>
      </c>
      <c r="J140" s="324" t="s">
        <v>1062</v>
      </c>
      <c r="K140" s="326" t="n">
        <v>0.04</v>
      </c>
    </row>
    <row r="141" customFormat="false" ht="22.5" hidden="false" customHeight="true" outlineLevel="0" collapsed="false">
      <c r="A141" s="322" t="s">
        <v>1027</v>
      </c>
      <c r="B141" s="323"/>
      <c r="C141" s="324" t="s">
        <v>1265</v>
      </c>
      <c r="D141" s="323" t="s">
        <v>37</v>
      </c>
      <c r="E141" s="323" t="s">
        <v>1266</v>
      </c>
      <c r="F141" s="323" t="s">
        <v>1030</v>
      </c>
      <c r="G141" s="323"/>
      <c r="H141" s="325" t="s">
        <v>1036</v>
      </c>
      <c r="I141" s="324" t="s">
        <v>1267</v>
      </c>
      <c r="J141" s="324" t="s">
        <v>1268</v>
      </c>
      <c r="K141" s="326" t="n">
        <v>0.45</v>
      </c>
    </row>
    <row r="142" customFormat="false" ht="22.5" hidden="false" customHeight="true" outlineLevel="0" collapsed="false">
      <c r="A142" s="322" t="s">
        <v>1027</v>
      </c>
      <c r="B142" s="323"/>
      <c r="C142" s="324" t="s">
        <v>1269</v>
      </c>
      <c r="D142" s="323" t="s">
        <v>37</v>
      </c>
      <c r="E142" s="323" t="s">
        <v>1270</v>
      </c>
      <c r="F142" s="323" t="s">
        <v>1030</v>
      </c>
      <c r="G142" s="323"/>
      <c r="H142" s="325" t="s">
        <v>1036</v>
      </c>
      <c r="I142" s="324" t="s">
        <v>1267</v>
      </c>
      <c r="J142" s="324" t="s">
        <v>1134</v>
      </c>
      <c r="K142" s="326" t="n">
        <v>0.69</v>
      </c>
    </row>
    <row r="143" customFormat="false" ht="22.5" hidden="false" customHeight="true" outlineLevel="0" collapsed="false">
      <c r="A143" s="330" t="s">
        <v>1043</v>
      </c>
      <c r="B143" s="331"/>
      <c r="C143" s="332" t="s">
        <v>1271</v>
      </c>
      <c r="D143" s="331" t="s">
        <v>25</v>
      </c>
      <c r="E143" s="331" t="s">
        <v>1272</v>
      </c>
      <c r="F143" s="331" t="s">
        <v>1065</v>
      </c>
      <c r="G143" s="331"/>
      <c r="H143" s="333" t="s">
        <v>104</v>
      </c>
      <c r="I143" s="332" t="s">
        <v>1273</v>
      </c>
      <c r="J143" s="332" t="s">
        <v>1274</v>
      </c>
      <c r="K143" s="334" t="n">
        <v>2.56</v>
      </c>
    </row>
    <row r="144" customFormat="false" ht="22.5" hidden="false" customHeight="true" outlineLevel="0" collapsed="false">
      <c r="A144" s="330" t="s">
        <v>1043</v>
      </c>
      <c r="B144" s="331"/>
      <c r="C144" s="332" t="s">
        <v>1275</v>
      </c>
      <c r="D144" s="331" t="s">
        <v>37</v>
      </c>
      <c r="E144" s="331" t="s">
        <v>1276</v>
      </c>
      <c r="F144" s="331" t="s">
        <v>1065</v>
      </c>
      <c r="G144" s="331"/>
      <c r="H144" s="333" t="s">
        <v>100</v>
      </c>
      <c r="I144" s="332" t="s">
        <v>1277</v>
      </c>
      <c r="J144" s="332" t="s">
        <v>1278</v>
      </c>
      <c r="K144" s="334" t="n">
        <v>3.34</v>
      </c>
    </row>
    <row r="145" customFormat="false" ht="22.5" hidden="false" customHeight="true" outlineLevel="0" collapsed="false">
      <c r="A145" s="330" t="s">
        <v>1043</v>
      </c>
      <c r="B145" s="331"/>
      <c r="C145" s="332" t="s">
        <v>1279</v>
      </c>
      <c r="D145" s="331" t="s">
        <v>37</v>
      </c>
      <c r="E145" s="331" t="s">
        <v>1280</v>
      </c>
      <c r="F145" s="331" t="s">
        <v>1065</v>
      </c>
      <c r="G145" s="331"/>
      <c r="H145" s="333" t="s">
        <v>1281</v>
      </c>
      <c r="I145" s="332" t="s">
        <v>1282</v>
      </c>
      <c r="J145" s="332" t="s">
        <v>1283</v>
      </c>
      <c r="K145" s="334" t="n">
        <v>0.05</v>
      </c>
    </row>
    <row r="146" customFormat="false" ht="22.5" hidden="false" customHeight="true" outlineLevel="0" collapsed="false">
      <c r="A146" s="330" t="s">
        <v>1043</v>
      </c>
      <c r="B146" s="331"/>
      <c r="C146" s="332" t="s">
        <v>1284</v>
      </c>
      <c r="D146" s="331" t="s">
        <v>37</v>
      </c>
      <c r="E146" s="331" t="s">
        <v>1285</v>
      </c>
      <c r="F146" s="331" t="s">
        <v>1065</v>
      </c>
      <c r="G146" s="331"/>
      <c r="H146" s="333" t="s">
        <v>104</v>
      </c>
      <c r="I146" s="332" t="s">
        <v>1286</v>
      </c>
      <c r="J146" s="332" t="s">
        <v>1287</v>
      </c>
      <c r="K146" s="334" t="n">
        <v>0.15</v>
      </c>
    </row>
    <row r="147" customFormat="false" ht="23.25" hidden="false" customHeight="true" outlineLevel="0" collapsed="false">
      <c r="A147" s="330" t="s">
        <v>1043</v>
      </c>
      <c r="B147" s="331"/>
      <c r="C147" s="332" t="s">
        <v>1288</v>
      </c>
      <c r="D147" s="331" t="s">
        <v>37</v>
      </c>
      <c r="E147" s="331" t="s">
        <v>1289</v>
      </c>
      <c r="F147" s="331" t="s">
        <v>1065</v>
      </c>
      <c r="G147" s="331"/>
      <c r="H147" s="333" t="s">
        <v>1281</v>
      </c>
      <c r="I147" s="332" t="s">
        <v>1290</v>
      </c>
      <c r="J147" s="332" t="s">
        <v>1287</v>
      </c>
      <c r="K147" s="334" t="n">
        <v>0</v>
      </c>
    </row>
    <row r="148" s="321" customFormat="true" ht="15.75" hidden="false" customHeight="false" outlineLevel="0" collapsed="false">
      <c r="A148" s="327"/>
      <c r="B148" s="328"/>
      <c r="C148" s="328"/>
      <c r="D148" s="328"/>
      <c r="E148" s="328"/>
      <c r="F148" s="328"/>
      <c r="G148" s="328"/>
      <c r="H148" s="328"/>
      <c r="I148" s="328"/>
      <c r="J148" s="328"/>
      <c r="K148" s="329"/>
    </row>
    <row r="149" customFormat="false" ht="15" hidden="false" customHeight="true" outlineLevel="0" collapsed="false">
      <c r="A149" s="311"/>
      <c r="B149" s="312" t="s">
        <v>12</v>
      </c>
      <c r="C149" s="313" t="s">
        <v>13</v>
      </c>
      <c r="D149" s="312" t="s">
        <v>14</v>
      </c>
      <c r="E149" s="312" t="s">
        <v>15</v>
      </c>
      <c r="F149" s="312" t="s">
        <v>1021</v>
      </c>
      <c r="G149" s="312"/>
      <c r="H149" s="314" t="s">
        <v>16</v>
      </c>
      <c r="I149" s="313" t="s">
        <v>17</v>
      </c>
      <c r="J149" s="313" t="s">
        <v>18</v>
      </c>
      <c r="K149" s="315" t="s">
        <v>20</v>
      </c>
    </row>
    <row r="150" s="321" customFormat="true" ht="15" hidden="false" customHeight="true" outlineLevel="0" collapsed="false">
      <c r="A150" s="316" t="s">
        <v>1022</v>
      </c>
      <c r="B150" s="317" t="s">
        <v>228</v>
      </c>
      <c r="C150" s="318" t="s">
        <v>1291</v>
      </c>
      <c r="D150" s="317" t="s">
        <v>25</v>
      </c>
      <c r="E150" s="317" t="s">
        <v>230</v>
      </c>
      <c r="F150" s="317" t="s">
        <v>1188</v>
      </c>
      <c r="G150" s="317"/>
      <c r="H150" s="319" t="s">
        <v>104</v>
      </c>
      <c r="I150" s="318" t="n">
        <v>1</v>
      </c>
      <c r="J150" s="318" t="s">
        <v>1292</v>
      </c>
      <c r="K150" s="320" t="s">
        <v>1292</v>
      </c>
    </row>
    <row r="151" customFormat="false" ht="22.5" hidden="false" customHeight="true" outlineLevel="0" collapsed="false">
      <c r="A151" s="322" t="s">
        <v>1027</v>
      </c>
      <c r="B151" s="323"/>
      <c r="C151" s="324" t="s">
        <v>1293</v>
      </c>
      <c r="D151" s="323" t="s">
        <v>37</v>
      </c>
      <c r="E151" s="323" t="s">
        <v>1294</v>
      </c>
      <c r="F151" s="323" t="s">
        <v>1030</v>
      </c>
      <c r="G151" s="323"/>
      <c r="H151" s="325" t="s">
        <v>1036</v>
      </c>
      <c r="I151" s="324" t="s">
        <v>1212</v>
      </c>
      <c r="J151" s="324" t="s">
        <v>1295</v>
      </c>
      <c r="K151" s="326" t="n">
        <v>0.27</v>
      </c>
    </row>
    <row r="152" customFormat="false" ht="22.5" hidden="false" customHeight="true" outlineLevel="0" collapsed="false">
      <c r="A152" s="322" t="s">
        <v>1027</v>
      </c>
      <c r="B152" s="323"/>
      <c r="C152" s="324" t="s">
        <v>1265</v>
      </c>
      <c r="D152" s="323" t="s">
        <v>37</v>
      </c>
      <c r="E152" s="323" t="s">
        <v>1266</v>
      </c>
      <c r="F152" s="323" t="s">
        <v>1030</v>
      </c>
      <c r="G152" s="323"/>
      <c r="H152" s="325" t="s">
        <v>1036</v>
      </c>
      <c r="I152" s="324" t="s">
        <v>1182</v>
      </c>
      <c r="J152" s="324" t="s">
        <v>1268</v>
      </c>
      <c r="K152" s="326" t="n">
        <v>0.68</v>
      </c>
    </row>
    <row r="153" customFormat="false" ht="34.5" hidden="false" customHeight="true" outlineLevel="0" collapsed="false">
      <c r="A153" s="322" t="s">
        <v>1027</v>
      </c>
      <c r="B153" s="323"/>
      <c r="C153" s="324" t="s">
        <v>1296</v>
      </c>
      <c r="D153" s="323" t="s">
        <v>37</v>
      </c>
      <c r="E153" s="323" t="s">
        <v>1297</v>
      </c>
      <c r="F153" s="323" t="s">
        <v>1298</v>
      </c>
      <c r="G153" s="323"/>
      <c r="H153" s="325" t="s">
        <v>1299</v>
      </c>
      <c r="I153" s="324" t="s">
        <v>1300</v>
      </c>
      <c r="J153" s="324" t="s">
        <v>1301</v>
      </c>
      <c r="K153" s="326" t="n">
        <v>1.5</v>
      </c>
    </row>
    <row r="154" s="321" customFormat="true" ht="15.75" hidden="false" customHeight="false" outlineLevel="0" collapsed="false">
      <c r="A154" s="327"/>
      <c r="B154" s="328"/>
      <c r="C154" s="328"/>
      <c r="D154" s="328"/>
      <c r="E154" s="328"/>
      <c r="F154" s="328"/>
      <c r="G154" s="328"/>
      <c r="H154" s="328"/>
      <c r="I154" s="328"/>
      <c r="J154" s="328"/>
      <c r="K154" s="329"/>
    </row>
    <row r="155" customFormat="false" ht="15" hidden="false" customHeight="true" outlineLevel="0" collapsed="false">
      <c r="A155" s="311"/>
      <c r="B155" s="312" t="s">
        <v>12</v>
      </c>
      <c r="C155" s="313" t="s">
        <v>13</v>
      </c>
      <c r="D155" s="312" t="s">
        <v>14</v>
      </c>
      <c r="E155" s="312" t="s">
        <v>15</v>
      </c>
      <c r="F155" s="312" t="s">
        <v>1021</v>
      </c>
      <c r="G155" s="312"/>
      <c r="H155" s="314" t="s">
        <v>16</v>
      </c>
      <c r="I155" s="313" t="s">
        <v>17</v>
      </c>
      <c r="J155" s="313" t="s">
        <v>18</v>
      </c>
      <c r="K155" s="315" t="s">
        <v>20</v>
      </c>
    </row>
    <row r="156" s="321" customFormat="true" ht="33.75" hidden="false" customHeight="true" outlineLevel="0" collapsed="false">
      <c r="A156" s="316" t="s">
        <v>1022</v>
      </c>
      <c r="B156" s="317" t="s">
        <v>237</v>
      </c>
      <c r="C156" s="318" t="s">
        <v>1302</v>
      </c>
      <c r="D156" s="317" t="s">
        <v>25</v>
      </c>
      <c r="E156" s="317" t="s">
        <v>239</v>
      </c>
      <c r="F156" s="317" t="s">
        <v>1303</v>
      </c>
      <c r="G156" s="317"/>
      <c r="H156" s="319" t="s">
        <v>39</v>
      </c>
      <c r="I156" s="318" t="n">
        <v>1</v>
      </c>
      <c r="J156" s="318" t="s">
        <v>1304</v>
      </c>
      <c r="K156" s="320" t="s">
        <v>1304</v>
      </c>
    </row>
    <row r="157" customFormat="false" ht="22.5" hidden="false" customHeight="true" outlineLevel="0" collapsed="false">
      <c r="A157" s="322" t="s">
        <v>1027</v>
      </c>
      <c r="B157" s="323"/>
      <c r="C157" s="324" t="s">
        <v>1060</v>
      </c>
      <c r="D157" s="323" t="s">
        <v>37</v>
      </c>
      <c r="E157" s="323" t="s">
        <v>1061</v>
      </c>
      <c r="F157" s="323" t="s">
        <v>1030</v>
      </c>
      <c r="G157" s="323"/>
      <c r="H157" s="325" t="s">
        <v>1036</v>
      </c>
      <c r="I157" s="324" t="s">
        <v>1305</v>
      </c>
      <c r="J157" s="324" t="s">
        <v>1062</v>
      </c>
      <c r="K157" s="326" t="n">
        <v>0.86</v>
      </c>
    </row>
    <row r="158" customFormat="false" ht="22.5" hidden="false" customHeight="true" outlineLevel="0" collapsed="false">
      <c r="A158" s="322" t="s">
        <v>1027</v>
      </c>
      <c r="B158" s="323"/>
      <c r="C158" s="324" t="s">
        <v>1306</v>
      </c>
      <c r="D158" s="323" t="s">
        <v>37</v>
      </c>
      <c r="E158" s="323" t="s">
        <v>1307</v>
      </c>
      <c r="F158" s="323" t="s">
        <v>1030</v>
      </c>
      <c r="G158" s="323"/>
      <c r="H158" s="325" t="s">
        <v>1036</v>
      </c>
      <c r="I158" s="324" t="s">
        <v>1308</v>
      </c>
      <c r="J158" s="324" t="s">
        <v>1309</v>
      </c>
      <c r="K158" s="326" t="n">
        <v>1.03</v>
      </c>
    </row>
    <row r="159" customFormat="false" ht="33.75" hidden="false" customHeight="true" outlineLevel="0" collapsed="false">
      <c r="A159" s="322" t="s">
        <v>1027</v>
      </c>
      <c r="B159" s="323"/>
      <c r="C159" s="324" t="s">
        <v>1310</v>
      </c>
      <c r="D159" s="323" t="s">
        <v>37</v>
      </c>
      <c r="E159" s="323" t="s">
        <v>1311</v>
      </c>
      <c r="F159" s="323" t="s">
        <v>1298</v>
      </c>
      <c r="G159" s="323"/>
      <c r="H159" s="325" t="s">
        <v>1299</v>
      </c>
      <c r="I159" s="324" t="s">
        <v>1312</v>
      </c>
      <c r="J159" s="324" t="s">
        <v>1313</v>
      </c>
      <c r="K159" s="326" t="n">
        <v>0.18</v>
      </c>
    </row>
    <row r="160" customFormat="false" ht="33.75" hidden="false" customHeight="true" outlineLevel="0" collapsed="false">
      <c r="A160" s="322" t="s">
        <v>1027</v>
      </c>
      <c r="B160" s="323"/>
      <c r="C160" s="324" t="s">
        <v>1314</v>
      </c>
      <c r="D160" s="323" t="s">
        <v>37</v>
      </c>
      <c r="E160" s="323" t="s">
        <v>1315</v>
      </c>
      <c r="F160" s="323" t="s">
        <v>1298</v>
      </c>
      <c r="G160" s="323"/>
      <c r="H160" s="325" t="s">
        <v>1316</v>
      </c>
      <c r="I160" s="324" t="s">
        <v>1317</v>
      </c>
      <c r="J160" s="324" t="s">
        <v>1318</v>
      </c>
      <c r="K160" s="326" t="n">
        <v>0.07</v>
      </c>
    </row>
    <row r="161" customFormat="false" ht="33.75" hidden="false" customHeight="true" outlineLevel="0" collapsed="false">
      <c r="A161" s="330" t="s">
        <v>1043</v>
      </c>
      <c r="B161" s="331"/>
      <c r="C161" s="332" t="s">
        <v>1319</v>
      </c>
      <c r="D161" s="331" t="s">
        <v>37</v>
      </c>
      <c r="E161" s="331" t="s">
        <v>1320</v>
      </c>
      <c r="F161" s="331" t="s">
        <v>1065</v>
      </c>
      <c r="G161" s="331"/>
      <c r="H161" s="333" t="s">
        <v>1321</v>
      </c>
      <c r="I161" s="332" t="s">
        <v>1322</v>
      </c>
      <c r="J161" s="332" t="s">
        <v>1323</v>
      </c>
      <c r="K161" s="334" t="n">
        <v>4.6</v>
      </c>
    </row>
    <row r="162" customFormat="false" ht="23.25" hidden="false" customHeight="true" outlineLevel="0" collapsed="false">
      <c r="A162" s="330" t="s">
        <v>1043</v>
      </c>
      <c r="B162" s="331"/>
      <c r="C162" s="332" t="s">
        <v>1324</v>
      </c>
      <c r="D162" s="331" t="s">
        <v>25</v>
      </c>
      <c r="E162" s="331" t="s">
        <v>1325</v>
      </c>
      <c r="F162" s="331" t="s">
        <v>1052</v>
      </c>
      <c r="G162" s="331"/>
      <c r="H162" s="333" t="s">
        <v>39</v>
      </c>
      <c r="I162" s="332" t="s">
        <v>1326</v>
      </c>
      <c r="J162" s="332" t="s">
        <v>1327</v>
      </c>
      <c r="K162" s="334" t="n">
        <v>55.69</v>
      </c>
    </row>
    <row r="163" s="321" customFormat="true" ht="15.75" hidden="false" customHeight="false" outlineLevel="0" collapsed="false">
      <c r="A163" s="327"/>
      <c r="B163" s="328"/>
      <c r="C163" s="328"/>
      <c r="D163" s="328"/>
      <c r="E163" s="328"/>
      <c r="F163" s="328"/>
      <c r="G163" s="328"/>
      <c r="H163" s="328"/>
      <c r="I163" s="328"/>
      <c r="J163" s="328"/>
      <c r="K163" s="329"/>
    </row>
    <row r="164" customFormat="false" ht="15" hidden="false" customHeight="true" outlineLevel="0" collapsed="false">
      <c r="A164" s="311"/>
      <c r="B164" s="312" t="s">
        <v>12</v>
      </c>
      <c r="C164" s="313" t="s">
        <v>13</v>
      </c>
      <c r="D164" s="312" t="s">
        <v>14</v>
      </c>
      <c r="E164" s="312" t="s">
        <v>15</v>
      </c>
      <c r="F164" s="312" t="s">
        <v>1021</v>
      </c>
      <c r="G164" s="312"/>
      <c r="H164" s="314" t="s">
        <v>16</v>
      </c>
      <c r="I164" s="313" t="s">
        <v>17</v>
      </c>
      <c r="J164" s="313" t="s">
        <v>18</v>
      </c>
      <c r="K164" s="315" t="s">
        <v>20</v>
      </c>
    </row>
    <row r="165" s="321" customFormat="true" ht="22.5" hidden="false" customHeight="true" outlineLevel="0" collapsed="false">
      <c r="A165" s="316" t="s">
        <v>1022</v>
      </c>
      <c r="B165" s="317" t="s">
        <v>246</v>
      </c>
      <c r="C165" s="318" t="s">
        <v>1328</v>
      </c>
      <c r="D165" s="317" t="s">
        <v>25</v>
      </c>
      <c r="E165" s="317" t="s">
        <v>248</v>
      </c>
      <c r="F165" s="317" t="s">
        <v>1303</v>
      </c>
      <c r="G165" s="317"/>
      <c r="H165" s="319" t="s">
        <v>100</v>
      </c>
      <c r="I165" s="318" t="n">
        <v>1</v>
      </c>
      <c r="J165" s="318" t="s">
        <v>1329</v>
      </c>
      <c r="K165" s="320" t="s">
        <v>1329</v>
      </c>
    </row>
    <row r="166" customFormat="false" ht="22.5" hidden="false" customHeight="true" outlineLevel="0" collapsed="false">
      <c r="A166" s="322" t="s">
        <v>1027</v>
      </c>
      <c r="B166" s="323"/>
      <c r="C166" s="324" t="s">
        <v>1060</v>
      </c>
      <c r="D166" s="323" t="s">
        <v>37</v>
      </c>
      <c r="E166" s="323" t="s">
        <v>1061</v>
      </c>
      <c r="F166" s="323" t="s">
        <v>1030</v>
      </c>
      <c r="G166" s="323"/>
      <c r="H166" s="325" t="s">
        <v>1036</v>
      </c>
      <c r="I166" s="324" t="s">
        <v>1330</v>
      </c>
      <c r="J166" s="324" t="s">
        <v>1062</v>
      </c>
      <c r="K166" s="326" t="n">
        <v>1.69</v>
      </c>
    </row>
    <row r="167" customFormat="false" ht="22.5" hidden="false" customHeight="true" outlineLevel="0" collapsed="false">
      <c r="A167" s="322" t="s">
        <v>1027</v>
      </c>
      <c r="B167" s="323"/>
      <c r="C167" s="324" t="s">
        <v>1306</v>
      </c>
      <c r="D167" s="323" t="s">
        <v>37</v>
      </c>
      <c r="E167" s="323" t="s">
        <v>1307</v>
      </c>
      <c r="F167" s="323" t="s">
        <v>1030</v>
      </c>
      <c r="G167" s="323"/>
      <c r="H167" s="325" t="s">
        <v>1036</v>
      </c>
      <c r="I167" s="324" t="s">
        <v>1330</v>
      </c>
      <c r="J167" s="324" t="s">
        <v>1309</v>
      </c>
      <c r="K167" s="326" t="n">
        <v>2.21</v>
      </c>
    </row>
    <row r="168" customFormat="false" ht="23.25" hidden="false" customHeight="true" outlineLevel="0" collapsed="false">
      <c r="A168" s="330" t="s">
        <v>1043</v>
      </c>
      <c r="B168" s="331"/>
      <c r="C168" s="332" t="s">
        <v>1331</v>
      </c>
      <c r="D168" s="331" t="s">
        <v>25</v>
      </c>
      <c r="E168" s="331" t="s">
        <v>1332</v>
      </c>
      <c r="F168" s="331" t="s">
        <v>1065</v>
      </c>
      <c r="G168" s="331"/>
      <c r="H168" s="333" t="s">
        <v>100</v>
      </c>
      <c r="I168" s="332" t="s">
        <v>1333</v>
      </c>
      <c r="J168" s="332" t="s">
        <v>1334</v>
      </c>
      <c r="K168" s="334" t="n">
        <v>33.4</v>
      </c>
    </row>
    <row r="169" s="321" customFormat="true" ht="15.75" hidden="false" customHeight="false" outlineLevel="0" collapsed="false">
      <c r="A169" s="327"/>
      <c r="B169" s="328"/>
      <c r="C169" s="328"/>
      <c r="D169" s="328"/>
      <c r="E169" s="328"/>
      <c r="F169" s="328"/>
      <c r="G169" s="328"/>
      <c r="H169" s="328"/>
      <c r="I169" s="328"/>
      <c r="J169" s="328"/>
      <c r="K169" s="329"/>
    </row>
    <row r="170" customFormat="false" ht="15" hidden="false" customHeight="true" outlineLevel="0" collapsed="false">
      <c r="A170" s="311"/>
      <c r="B170" s="312" t="s">
        <v>12</v>
      </c>
      <c r="C170" s="313" t="s">
        <v>13</v>
      </c>
      <c r="D170" s="312" t="s">
        <v>14</v>
      </c>
      <c r="E170" s="312" t="s">
        <v>15</v>
      </c>
      <c r="F170" s="312" t="s">
        <v>1021</v>
      </c>
      <c r="G170" s="312"/>
      <c r="H170" s="314" t="s">
        <v>16</v>
      </c>
      <c r="I170" s="313" t="s">
        <v>17</v>
      </c>
      <c r="J170" s="313" t="s">
        <v>18</v>
      </c>
      <c r="K170" s="315" t="s">
        <v>20</v>
      </c>
    </row>
    <row r="171" s="321" customFormat="true" ht="15" hidden="false" customHeight="true" outlineLevel="0" collapsed="false">
      <c r="A171" s="316" t="s">
        <v>1022</v>
      </c>
      <c r="B171" s="317" t="s">
        <v>298</v>
      </c>
      <c r="C171" s="318" t="s">
        <v>1335</v>
      </c>
      <c r="D171" s="317" t="s">
        <v>25</v>
      </c>
      <c r="E171" s="317" t="s">
        <v>300</v>
      </c>
      <c r="F171" s="317" t="s">
        <v>1336</v>
      </c>
      <c r="G171" s="317"/>
      <c r="H171" s="319" t="s">
        <v>100</v>
      </c>
      <c r="I171" s="318" t="n">
        <v>1</v>
      </c>
      <c r="J171" s="318" t="s">
        <v>1337</v>
      </c>
      <c r="K171" s="320" t="s">
        <v>1337</v>
      </c>
    </row>
    <row r="172" customFormat="false" ht="22.5" hidden="false" customHeight="true" outlineLevel="0" collapsed="false">
      <c r="A172" s="322" t="s">
        <v>1027</v>
      </c>
      <c r="B172" s="323"/>
      <c r="C172" s="324" t="s">
        <v>1060</v>
      </c>
      <c r="D172" s="323" t="s">
        <v>37</v>
      </c>
      <c r="E172" s="323" t="s">
        <v>1061</v>
      </c>
      <c r="F172" s="323" t="s">
        <v>1030</v>
      </c>
      <c r="G172" s="323"/>
      <c r="H172" s="325" t="s">
        <v>1036</v>
      </c>
      <c r="I172" s="324" t="s">
        <v>1338</v>
      </c>
      <c r="J172" s="324" t="s">
        <v>1062</v>
      </c>
      <c r="K172" s="326" t="n">
        <v>8.47</v>
      </c>
    </row>
    <row r="173" customFormat="false" ht="22.5" hidden="false" customHeight="true" outlineLevel="0" collapsed="false">
      <c r="A173" s="322" t="s">
        <v>1027</v>
      </c>
      <c r="B173" s="323"/>
      <c r="C173" s="324" t="s">
        <v>1128</v>
      </c>
      <c r="D173" s="323" t="s">
        <v>37</v>
      </c>
      <c r="E173" s="323" t="s">
        <v>1129</v>
      </c>
      <c r="F173" s="323" t="s">
        <v>1030</v>
      </c>
      <c r="G173" s="323"/>
      <c r="H173" s="325" t="s">
        <v>1036</v>
      </c>
      <c r="I173" s="324" t="s">
        <v>1339</v>
      </c>
      <c r="J173" s="324" t="s">
        <v>1130</v>
      </c>
      <c r="K173" s="326" t="n">
        <v>9.4</v>
      </c>
    </row>
    <row r="174" customFormat="false" ht="22.5" hidden="false" customHeight="true" outlineLevel="0" collapsed="false">
      <c r="A174" s="330" t="s">
        <v>1043</v>
      </c>
      <c r="B174" s="331"/>
      <c r="C174" s="332" t="s">
        <v>1340</v>
      </c>
      <c r="D174" s="331" t="s">
        <v>37</v>
      </c>
      <c r="E174" s="331" t="s">
        <v>1341</v>
      </c>
      <c r="F174" s="331" t="s">
        <v>1065</v>
      </c>
      <c r="G174" s="331"/>
      <c r="H174" s="333" t="s">
        <v>104</v>
      </c>
      <c r="I174" s="332" t="s">
        <v>1342</v>
      </c>
      <c r="J174" s="332" t="s">
        <v>1343</v>
      </c>
      <c r="K174" s="334" t="n">
        <v>2.1</v>
      </c>
    </row>
    <row r="175" customFormat="false" ht="22.5" hidden="false" customHeight="true" outlineLevel="0" collapsed="false">
      <c r="A175" s="330" t="s">
        <v>1043</v>
      </c>
      <c r="B175" s="331"/>
      <c r="C175" s="332" t="s">
        <v>1142</v>
      </c>
      <c r="D175" s="331" t="s">
        <v>37</v>
      </c>
      <c r="E175" s="331" t="s">
        <v>1143</v>
      </c>
      <c r="F175" s="331" t="s">
        <v>1065</v>
      </c>
      <c r="G175" s="331"/>
      <c r="H175" s="333" t="s">
        <v>74</v>
      </c>
      <c r="I175" s="332" t="s">
        <v>1300</v>
      </c>
      <c r="J175" s="332" t="s">
        <v>1145</v>
      </c>
      <c r="K175" s="334" t="n">
        <v>0.62</v>
      </c>
    </row>
    <row r="176" customFormat="false" ht="34.5" hidden="false" customHeight="true" outlineLevel="0" collapsed="false">
      <c r="A176" s="330" t="s">
        <v>1043</v>
      </c>
      <c r="B176" s="331"/>
      <c r="C176" s="332" t="s">
        <v>1344</v>
      </c>
      <c r="D176" s="331" t="s">
        <v>37</v>
      </c>
      <c r="E176" s="331" t="s">
        <v>1345</v>
      </c>
      <c r="F176" s="331" t="s">
        <v>1065</v>
      </c>
      <c r="G176" s="331"/>
      <c r="H176" s="333" t="s">
        <v>104</v>
      </c>
      <c r="I176" s="332" t="s">
        <v>1346</v>
      </c>
      <c r="J176" s="332" t="s">
        <v>1347</v>
      </c>
      <c r="K176" s="334" t="n">
        <v>1.31</v>
      </c>
    </row>
    <row r="177" s="321" customFormat="true" ht="15.75" hidden="false" customHeight="false" outlineLevel="0" collapsed="false">
      <c r="A177" s="327"/>
      <c r="B177" s="328"/>
      <c r="C177" s="328"/>
      <c r="D177" s="328"/>
      <c r="E177" s="328"/>
      <c r="F177" s="328"/>
      <c r="G177" s="328"/>
      <c r="H177" s="328"/>
      <c r="I177" s="328"/>
      <c r="J177" s="328"/>
      <c r="K177" s="329"/>
    </row>
    <row r="178" customFormat="false" ht="15" hidden="false" customHeight="true" outlineLevel="0" collapsed="false">
      <c r="A178" s="311"/>
      <c r="B178" s="312" t="s">
        <v>12</v>
      </c>
      <c r="C178" s="313" t="s">
        <v>13</v>
      </c>
      <c r="D178" s="312" t="s">
        <v>14</v>
      </c>
      <c r="E178" s="312" t="s">
        <v>15</v>
      </c>
      <c r="F178" s="312" t="s">
        <v>1021</v>
      </c>
      <c r="G178" s="312"/>
      <c r="H178" s="314" t="s">
        <v>16</v>
      </c>
      <c r="I178" s="313" t="s">
        <v>17</v>
      </c>
      <c r="J178" s="313" t="s">
        <v>18</v>
      </c>
      <c r="K178" s="315" t="s">
        <v>20</v>
      </c>
    </row>
    <row r="179" s="321" customFormat="true" ht="15" hidden="false" customHeight="true" outlineLevel="0" collapsed="false">
      <c r="A179" s="316" t="s">
        <v>1022</v>
      </c>
      <c r="B179" s="317" t="s">
        <v>304</v>
      </c>
      <c r="C179" s="318" t="s">
        <v>1348</v>
      </c>
      <c r="D179" s="317" t="s">
        <v>25</v>
      </c>
      <c r="E179" s="317" t="s">
        <v>306</v>
      </c>
      <c r="F179" s="317" t="s">
        <v>1030</v>
      </c>
      <c r="G179" s="317"/>
      <c r="H179" s="319" t="s">
        <v>74</v>
      </c>
      <c r="I179" s="318" t="n">
        <v>1</v>
      </c>
      <c r="J179" s="318" t="s">
        <v>1349</v>
      </c>
      <c r="K179" s="320" t="s">
        <v>1349</v>
      </c>
    </row>
    <row r="180" customFormat="false" ht="22.5" hidden="false" customHeight="true" outlineLevel="0" collapsed="false">
      <c r="A180" s="322" t="s">
        <v>1027</v>
      </c>
      <c r="B180" s="323"/>
      <c r="C180" s="324" t="s">
        <v>1060</v>
      </c>
      <c r="D180" s="323" t="s">
        <v>37</v>
      </c>
      <c r="E180" s="323" t="s">
        <v>1061</v>
      </c>
      <c r="F180" s="323" t="s">
        <v>1030</v>
      </c>
      <c r="G180" s="323"/>
      <c r="H180" s="325" t="s">
        <v>1036</v>
      </c>
      <c r="I180" s="324" t="s">
        <v>1070</v>
      </c>
      <c r="J180" s="324" t="s">
        <v>1062</v>
      </c>
      <c r="K180" s="326" t="n">
        <v>28.26</v>
      </c>
    </row>
    <row r="181" customFormat="false" ht="23.25" hidden="false" customHeight="true" outlineLevel="0" collapsed="false">
      <c r="A181" s="330" t="s">
        <v>1043</v>
      </c>
      <c r="B181" s="331"/>
      <c r="C181" s="332" t="s">
        <v>1350</v>
      </c>
      <c r="D181" s="331" t="s">
        <v>37</v>
      </c>
      <c r="E181" s="331" t="s">
        <v>1351</v>
      </c>
      <c r="F181" s="331" t="s">
        <v>1065</v>
      </c>
      <c r="G181" s="331"/>
      <c r="H181" s="333" t="s">
        <v>74</v>
      </c>
      <c r="I181" s="332" t="s">
        <v>1352</v>
      </c>
      <c r="J181" s="332" t="s">
        <v>1353</v>
      </c>
      <c r="K181" s="334" t="n">
        <v>76.52</v>
      </c>
    </row>
    <row r="182" s="341" customFormat="true" ht="15.75" hidden="false" customHeight="false" outlineLevel="0" collapsed="false">
      <c r="A182" s="338"/>
      <c r="B182" s="339"/>
      <c r="C182" s="339"/>
      <c r="D182" s="339"/>
      <c r="E182" s="339"/>
      <c r="F182" s="339"/>
      <c r="G182" s="339"/>
      <c r="H182" s="339"/>
      <c r="I182" s="339"/>
      <c r="J182" s="339"/>
      <c r="K182" s="340"/>
    </row>
    <row r="183" customFormat="false" ht="15" hidden="false" customHeight="true" outlineLevel="0" collapsed="false">
      <c r="A183" s="311"/>
      <c r="B183" s="312" t="s">
        <v>12</v>
      </c>
      <c r="C183" s="313" t="s">
        <v>13</v>
      </c>
      <c r="D183" s="312" t="s">
        <v>14</v>
      </c>
      <c r="E183" s="312" t="s">
        <v>15</v>
      </c>
      <c r="F183" s="312" t="s">
        <v>1021</v>
      </c>
      <c r="G183" s="312"/>
      <c r="H183" s="314" t="s">
        <v>16</v>
      </c>
      <c r="I183" s="313" t="s">
        <v>17</v>
      </c>
      <c r="J183" s="313" t="s">
        <v>18</v>
      </c>
      <c r="K183" s="315" t="s">
        <v>20</v>
      </c>
    </row>
    <row r="184" s="321" customFormat="true" ht="22.5" hidden="false" customHeight="true" outlineLevel="0" collapsed="false">
      <c r="A184" s="316" t="s">
        <v>1022</v>
      </c>
      <c r="B184" s="317" t="s">
        <v>317</v>
      </c>
      <c r="C184" s="318" t="s">
        <v>1354</v>
      </c>
      <c r="D184" s="317" t="s">
        <v>25</v>
      </c>
      <c r="E184" s="317" t="s">
        <v>319</v>
      </c>
      <c r="F184" s="317" t="s">
        <v>1355</v>
      </c>
      <c r="G184" s="317"/>
      <c r="H184" s="319" t="s">
        <v>33</v>
      </c>
      <c r="I184" s="318" t="n">
        <v>1</v>
      </c>
      <c r="J184" s="318" t="s">
        <v>1356</v>
      </c>
      <c r="K184" s="320" t="s">
        <v>1356</v>
      </c>
    </row>
    <row r="185" customFormat="false" ht="22.5" hidden="false" customHeight="true" outlineLevel="0" collapsed="false">
      <c r="A185" s="322" t="s">
        <v>1027</v>
      </c>
      <c r="B185" s="323"/>
      <c r="C185" s="324" t="s">
        <v>1060</v>
      </c>
      <c r="D185" s="323" t="s">
        <v>37</v>
      </c>
      <c r="E185" s="323" t="s">
        <v>1061</v>
      </c>
      <c r="F185" s="323" t="s">
        <v>1030</v>
      </c>
      <c r="G185" s="323"/>
      <c r="H185" s="325" t="s">
        <v>1036</v>
      </c>
      <c r="I185" s="324" t="s">
        <v>1357</v>
      </c>
      <c r="J185" s="324" t="s">
        <v>1062</v>
      </c>
      <c r="K185" s="326" t="n">
        <v>1.41</v>
      </c>
    </row>
    <row r="186" customFormat="false" ht="23.25" hidden="false" customHeight="true" outlineLevel="0" collapsed="false">
      <c r="A186" s="330" t="s">
        <v>1043</v>
      </c>
      <c r="B186" s="331"/>
      <c r="C186" s="332" t="s">
        <v>1358</v>
      </c>
      <c r="D186" s="331" t="s">
        <v>37</v>
      </c>
      <c r="E186" s="331" t="s">
        <v>1359</v>
      </c>
      <c r="F186" s="331" t="s">
        <v>1065</v>
      </c>
      <c r="G186" s="331"/>
      <c r="H186" s="333" t="s">
        <v>33</v>
      </c>
      <c r="I186" s="332" t="s">
        <v>1046</v>
      </c>
      <c r="J186" s="332" t="s">
        <v>1360</v>
      </c>
      <c r="K186" s="334" t="n">
        <v>22.25</v>
      </c>
    </row>
    <row r="187" s="321" customFormat="true" ht="15.75" hidden="false" customHeight="false" outlineLevel="0" collapsed="false">
      <c r="A187" s="327"/>
      <c r="B187" s="328"/>
      <c r="C187" s="328"/>
      <c r="D187" s="328"/>
      <c r="E187" s="328"/>
      <c r="F187" s="328"/>
      <c r="G187" s="328"/>
      <c r="H187" s="328"/>
      <c r="I187" s="328"/>
      <c r="J187" s="328"/>
      <c r="K187" s="329"/>
    </row>
    <row r="188" customFormat="false" ht="15" hidden="false" customHeight="true" outlineLevel="0" collapsed="false">
      <c r="A188" s="311"/>
      <c r="B188" s="312" t="s">
        <v>12</v>
      </c>
      <c r="C188" s="313" t="s">
        <v>13</v>
      </c>
      <c r="D188" s="312" t="s">
        <v>14</v>
      </c>
      <c r="E188" s="312" t="s">
        <v>15</v>
      </c>
      <c r="F188" s="312" t="s">
        <v>1021</v>
      </c>
      <c r="G188" s="312"/>
      <c r="H188" s="314" t="s">
        <v>16</v>
      </c>
      <c r="I188" s="313" t="s">
        <v>17</v>
      </c>
      <c r="J188" s="313" t="s">
        <v>18</v>
      </c>
      <c r="K188" s="315" t="s">
        <v>20</v>
      </c>
    </row>
    <row r="189" s="321" customFormat="true" ht="22.5" hidden="false" customHeight="true" outlineLevel="0" collapsed="false">
      <c r="A189" s="316" t="s">
        <v>1022</v>
      </c>
      <c r="B189" s="317" t="s">
        <v>324</v>
      </c>
      <c r="C189" s="318" t="s">
        <v>1361</v>
      </c>
      <c r="D189" s="317" t="s">
        <v>25</v>
      </c>
      <c r="E189" s="317" t="s">
        <v>326</v>
      </c>
      <c r="F189" s="317" t="s">
        <v>1355</v>
      </c>
      <c r="G189" s="317"/>
      <c r="H189" s="319" t="s">
        <v>33</v>
      </c>
      <c r="I189" s="318" t="n">
        <v>1</v>
      </c>
      <c r="J189" s="318" t="s">
        <v>1362</v>
      </c>
      <c r="K189" s="320" t="s">
        <v>1362</v>
      </c>
    </row>
    <row r="190" customFormat="false" ht="22.5" hidden="false" customHeight="true" outlineLevel="0" collapsed="false">
      <c r="A190" s="322" t="s">
        <v>1027</v>
      </c>
      <c r="B190" s="323"/>
      <c r="C190" s="324" t="s">
        <v>1125</v>
      </c>
      <c r="D190" s="323" t="s">
        <v>37</v>
      </c>
      <c r="E190" s="323" t="s">
        <v>1126</v>
      </c>
      <c r="F190" s="323" t="s">
        <v>1030</v>
      </c>
      <c r="G190" s="323"/>
      <c r="H190" s="325" t="s">
        <v>1036</v>
      </c>
      <c r="I190" s="324" t="s">
        <v>1363</v>
      </c>
      <c r="J190" s="324" t="s">
        <v>1127</v>
      </c>
      <c r="K190" s="326" t="n">
        <v>8.92</v>
      </c>
    </row>
    <row r="191" customFormat="false" ht="22.5" hidden="false" customHeight="true" outlineLevel="0" collapsed="false">
      <c r="A191" s="330" t="s">
        <v>1043</v>
      </c>
      <c r="B191" s="331"/>
      <c r="C191" s="332" t="s">
        <v>1364</v>
      </c>
      <c r="D191" s="331" t="s">
        <v>37</v>
      </c>
      <c r="E191" s="331" t="s">
        <v>1365</v>
      </c>
      <c r="F191" s="331" t="s">
        <v>1065</v>
      </c>
      <c r="G191" s="331"/>
      <c r="H191" s="333" t="s">
        <v>33</v>
      </c>
      <c r="I191" s="332" t="s">
        <v>1366</v>
      </c>
      <c r="J191" s="332" t="s">
        <v>1367</v>
      </c>
      <c r="K191" s="334" t="n">
        <v>0.13</v>
      </c>
    </row>
    <row r="192" customFormat="false" ht="23.25" hidden="false" customHeight="true" outlineLevel="0" collapsed="false">
      <c r="A192" s="330" t="s">
        <v>1043</v>
      </c>
      <c r="B192" s="331"/>
      <c r="C192" s="332" t="s">
        <v>1368</v>
      </c>
      <c r="D192" s="331" t="s">
        <v>37</v>
      </c>
      <c r="E192" s="331" t="s">
        <v>1369</v>
      </c>
      <c r="F192" s="331" t="s">
        <v>1065</v>
      </c>
      <c r="G192" s="331"/>
      <c r="H192" s="333" t="s">
        <v>33</v>
      </c>
      <c r="I192" s="332" t="s">
        <v>1046</v>
      </c>
      <c r="J192" s="332" t="s">
        <v>1370</v>
      </c>
      <c r="K192" s="334" t="n">
        <v>75.6</v>
      </c>
    </row>
    <row r="193" s="321" customFormat="true" ht="15.75" hidden="false" customHeight="false" outlineLevel="0" collapsed="false">
      <c r="A193" s="327"/>
      <c r="B193" s="328"/>
      <c r="C193" s="328"/>
      <c r="D193" s="328"/>
      <c r="E193" s="328"/>
      <c r="F193" s="328"/>
      <c r="G193" s="328"/>
      <c r="H193" s="328"/>
      <c r="I193" s="328"/>
      <c r="J193" s="328"/>
      <c r="K193" s="329"/>
    </row>
    <row r="194" customFormat="false" ht="15" hidden="false" customHeight="true" outlineLevel="0" collapsed="false">
      <c r="A194" s="311"/>
      <c r="B194" s="312" t="s">
        <v>12</v>
      </c>
      <c r="C194" s="313" t="s">
        <v>13</v>
      </c>
      <c r="D194" s="312" t="s">
        <v>14</v>
      </c>
      <c r="E194" s="312" t="s">
        <v>15</v>
      </c>
      <c r="F194" s="312" t="s">
        <v>1021</v>
      </c>
      <c r="G194" s="312"/>
      <c r="H194" s="314" t="s">
        <v>16</v>
      </c>
      <c r="I194" s="313" t="s">
        <v>17</v>
      </c>
      <c r="J194" s="313" t="s">
        <v>18</v>
      </c>
      <c r="K194" s="315" t="s">
        <v>20</v>
      </c>
    </row>
    <row r="195" s="321" customFormat="true" ht="22.5" hidden="false" customHeight="true" outlineLevel="0" collapsed="false">
      <c r="A195" s="316" t="s">
        <v>1022</v>
      </c>
      <c r="B195" s="317" t="s">
        <v>1371</v>
      </c>
      <c r="C195" s="318" t="s">
        <v>1372</v>
      </c>
      <c r="D195" s="317" t="s">
        <v>25</v>
      </c>
      <c r="E195" s="317" t="s">
        <v>358</v>
      </c>
      <c r="F195" s="317" t="s">
        <v>1355</v>
      </c>
      <c r="G195" s="317"/>
      <c r="H195" s="319" t="s">
        <v>33</v>
      </c>
      <c r="I195" s="318" t="n">
        <v>1</v>
      </c>
      <c r="J195" s="318" t="s">
        <v>1373</v>
      </c>
      <c r="K195" s="320" t="s">
        <v>1373</v>
      </c>
    </row>
    <row r="196" customFormat="false" ht="22.5" hidden="false" customHeight="true" outlineLevel="0" collapsed="false">
      <c r="A196" s="322" t="s">
        <v>1027</v>
      </c>
      <c r="B196" s="323"/>
      <c r="C196" s="324" t="s">
        <v>1060</v>
      </c>
      <c r="D196" s="323" t="s">
        <v>37</v>
      </c>
      <c r="E196" s="323" t="s">
        <v>1061</v>
      </c>
      <c r="F196" s="323" t="s">
        <v>1030</v>
      </c>
      <c r="G196" s="323"/>
      <c r="H196" s="325" t="s">
        <v>1036</v>
      </c>
      <c r="I196" s="324" t="s">
        <v>1374</v>
      </c>
      <c r="J196" s="324" t="s">
        <v>1062</v>
      </c>
      <c r="K196" s="326" t="n">
        <v>3.1</v>
      </c>
    </row>
    <row r="197" customFormat="false" ht="22.5" hidden="false" customHeight="true" outlineLevel="0" collapsed="false">
      <c r="A197" s="322" t="s">
        <v>1027</v>
      </c>
      <c r="B197" s="323"/>
      <c r="C197" s="324" t="s">
        <v>1125</v>
      </c>
      <c r="D197" s="323" t="s">
        <v>37</v>
      </c>
      <c r="E197" s="323" t="s">
        <v>1126</v>
      </c>
      <c r="F197" s="323" t="s">
        <v>1030</v>
      </c>
      <c r="G197" s="323"/>
      <c r="H197" s="325" t="s">
        <v>1036</v>
      </c>
      <c r="I197" s="324" t="s">
        <v>1374</v>
      </c>
      <c r="J197" s="324" t="s">
        <v>1127</v>
      </c>
      <c r="K197" s="326" t="n">
        <v>3.92</v>
      </c>
    </row>
    <row r="198" customFormat="false" ht="22.5" hidden="false" customHeight="true" outlineLevel="0" collapsed="false">
      <c r="A198" s="330" t="s">
        <v>1043</v>
      </c>
      <c r="B198" s="331"/>
      <c r="C198" s="332" t="s">
        <v>1375</v>
      </c>
      <c r="D198" s="331" t="s">
        <v>37</v>
      </c>
      <c r="E198" s="331" t="s">
        <v>1376</v>
      </c>
      <c r="F198" s="331" t="s">
        <v>1065</v>
      </c>
      <c r="G198" s="331"/>
      <c r="H198" s="333" t="s">
        <v>33</v>
      </c>
      <c r="I198" s="332" t="s">
        <v>1377</v>
      </c>
      <c r="J198" s="332" t="s">
        <v>1378</v>
      </c>
      <c r="K198" s="334" t="n">
        <v>0.09</v>
      </c>
    </row>
    <row r="199" customFormat="false" ht="22.5" hidden="false" customHeight="true" outlineLevel="0" collapsed="false">
      <c r="A199" s="330" t="s">
        <v>1043</v>
      </c>
      <c r="B199" s="331"/>
      <c r="C199" s="332" t="s">
        <v>1379</v>
      </c>
      <c r="D199" s="331" t="s">
        <v>37</v>
      </c>
      <c r="E199" s="331" t="s">
        <v>1380</v>
      </c>
      <c r="F199" s="331" t="s">
        <v>1065</v>
      </c>
      <c r="G199" s="331"/>
      <c r="H199" s="333" t="s">
        <v>33</v>
      </c>
      <c r="I199" s="332" t="s">
        <v>1046</v>
      </c>
      <c r="J199" s="332" t="s">
        <v>1381</v>
      </c>
      <c r="K199" s="334" t="n">
        <v>2.83</v>
      </c>
    </row>
    <row r="200" customFormat="false" ht="23.25" hidden="false" customHeight="true" outlineLevel="0" collapsed="false">
      <c r="A200" s="330" t="s">
        <v>1043</v>
      </c>
      <c r="B200" s="331"/>
      <c r="C200" s="332" t="s">
        <v>1382</v>
      </c>
      <c r="D200" s="331" t="s">
        <v>37</v>
      </c>
      <c r="E200" s="331" t="s">
        <v>1383</v>
      </c>
      <c r="F200" s="331" t="s">
        <v>1065</v>
      </c>
      <c r="G200" s="331"/>
      <c r="H200" s="333" t="s">
        <v>33</v>
      </c>
      <c r="I200" s="332" t="s">
        <v>1384</v>
      </c>
      <c r="J200" s="332" t="s">
        <v>1385</v>
      </c>
      <c r="K200" s="334" t="n">
        <v>1.46</v>
      </c>
    </row>
    <row r="201" s="321" customFormat="true" ht="15.75" hidden="false" customHeight="false" outlineLevel="0" collapsed="false">
      <c r="A201" s="327"/>
      <c r="B201" s="328"/>
      <c r="C201" s="328"/>
      <c r="D201" s="328"/>
      <c r="E201" s="328"/>
      <c r="F201" s="328"/>
      <c r="G201" s="328"/>
      <c r="H201" s="328"/>
      <c r="I201" s="328"/>
      <c r="J201" s="328"/>
      <c r="K201" s="329"/>
    </row>
    <row r="202" customFormat="false" ht="15" hidden="false" customHeight="true" outlineLevel="0" collapsed="false">
      <c r="A202" s="311"/>
      <c r="B202" s="312" t="s">
        <v>12</v>
      </c>
      <c r="C202" s="313" t="s">
        <v>13</v>
      </c>
      <c r="D202" s="312" t="s">
        <v>14</v>
      </c>
      <c r="E202" s="312" t="s">
        <v>15</v>
      </c>
      <c r="F202" s="312" t="s">
        <v>1021</v>
      </c>
      <c r="G202" s="312"/>
      <c r="H202" s="314" t="s">
        <v>16</v>
      </c>
      <c r="I202" s="313" t="s">
        <v>17</v>
      </c>
      <c r="J202" s="313" t="s">
        <v>18</v>
      </c>
      <c r="K202" s="315" t="s">
        <v>20</v>
      </c>
    </row>
    <row r="203" s="321" customFormat="true" ht="22.5" hidden="false" customHeight="true" outlineLevel="0" collapsed="false">
      <c r="A203" s="316" t="s">
        <v>1022</v>
      </c>
      <c r="B203" s="317" t="s">
        <v>1386</v>
      </c>
      <c r="C203" s="318" t="s">
        <v>1387</v>
      </c>
      <c r="D203" s="317" t="s">
        <v>25</v>
      </c>
      <c r="E203" s="317" t="s">
        <v>361</v>
      </c>
      <c r="F203" s="317" t="s">
        <v>1355</v>
      </c>
      <c r="G203" s="317"/>
      <c r="H203" s="319" t="s">
        <v>33</v>
      </c>
      <c r="I203" s="318" t="n">
        <v>1</v>
      </c>
      <c r="J203" s="318" t="s">
        <v>1388</v>
      </c>
      <c r="K203" s="320" t="s">
        <v>1388</v>
      </c>
    </row>
    <row r="204" customFormat="false" ht="22.5" hidden="false" customHeight="true" outlineLevel="0" collapsed="false">
      <c r="A204" s="322" t="s">
        <v>1027</v>
      </c>
      <c r="B204" s="323"/>
      <c r="C204" s="324" t="s">
        <v>1125</v>
      </c>
      <c r="D204" s="323" t="s">
        <v>37</v>
      </c>
      <c r="E204" s="323" t="s">
        <v>1126</v>
      </c>
      <c r="F204" s="323" t="s">
        <v>1030</v>
      </c>
      <c r="G204" s="323"/>
      <c r="H204" s="325" t="s">
        <v>1036</v>
      </c>
      <c r="I204" s="324" t="s">
        <v>1389</v>
      </c>
      <c r="J204" s="324" t="s">
        <v>1127</v>
      </c>
      <c r="K204" s="326" t="n">
        <v>2.49</v>
      </c>
    </row>
    <row r="205" customFormat="false" ht="22.5" hidden="false" customHeight="true" outlineLevel="0" collapsed="false">
      <c r="A205" s="322" t="s">
        <v>1027</v>
      </c>
      <c r="B205" s="323"/>
      <c r="C205" s="324" t="s">
        <v>1122</v>
      </c>
      <c r="D205" s="323" t="s">
        <v>37</v>
      </c>
      <c r="E205" s="323" t="s">
        <v>1123</v>
      </c>
      <c r="F205" s="323" t="s">
        <v>1030</v>
      </c>
      <c r="G205" s="323"/>
      <c r="H205" s="325" t="s">
        <v>1036</v>
      </c>
      <c r="I205" s="324" t="s">
        <v>1389</v>
      </c>
      <c r="J205" s="324" t="s">
        <v>1124</v>
      </c>
      <c r="K205" s="326" t="n">
        <v>1.95</v>
      </c>
    </row>
    <row r="206" customFormat="false" ht="22.5" hidden="false" customHeight="true" outlineLevel="0" collapsed="false">
      <c r="A206" s="330" t="s">
        <v>1043</v>
      </c>
      <c r="B206" s="331"/>
      <c r="C206" s="332" t="s">
        <v>1390</v>
      </c>
      <c r="D206" s="331" t="s">
        <v>37</v>
      </c>
      <c r="E206" s="331" t="s">
        <v>1391</v>
      </c>
      <c r="F206" s="331" t="s">
        <v>1065</v>
      </c>
      <c r="G206" s="331"/>
      <c r="H206" s="333" t="s">
        <v>33</v>
      </c>
      <c r="I206" s="332" t="s">
        <v>1046</v>
      </c>
      <c r="J206" s="332" t="s">
        <v>1392</v>
      </c>
      <c r="K206" s="334" t="n">
        <v>1.65</v>
      </c>
    </row>
    <row r="207" customFormat="false" ht="22.5" hidden="false" customHeight="true" outlineLevel="0" collapsed="false">
      <c r="A207" s="330" t="s">
        <v>1043</v>
      </c>
      <c r="B207" s="331"/>
      <c r="C207" s="332" t="s">
        <v>1375</v>
      </c>
      <c r="D207" s="331" t="s">
        <v>37</v>
      </c>
      <c r="E207" s="331" t="s">
        <v>1376</v>
      </c>
      <c r="F207" s="331" t="s">
        <v>1065</v>
      </c>
      <c r="G207" s="331"/>
      <c r="H207" s="333" t="s">
        <v>33</v>
      </c>
      <c r="I207" s="332" t="s">
        <v>1393</v>
      </c>
      <c r="J207" s="332" t="s">
        <v>1378</v>
      </c>
      <c r="K207" s="334" t="n">
        <v>0.37</v>
      </c>
    </row>
    <row r="208" customFormat="false" ht="23.25" hidden="false" customHeight="true" outlineLevel="0" collapsed="false">
      <c r="A208" s="330" t="s">
        <v>1043</v>
      </c>
      <c r="B208" s="331"/>
      <c r="C208" s="332" t="s">
        <v>1382</v>
      </c>
      <c r="D208" s="331" t="s">
        <v>37</v>
      </c>
      <c r="E208" s="331" t="s">
        <v>1383</v>
      </c>
      <c r="F208" s="331" t="s">
        <v>1065</v>
      </c>
      <c r="G208" s="331"/>
      <c r="H208" s="333" t="s">
        <v>33</v>
      </c>
      <c r="I208" s="332" t="s">
        <v>1394</v>
      </c>
      <c r="J208" s="332" t="s">
        <v>1385</v>
      </c>
      <c r="K208" s="334" t="n">
        <v>0.53</v>
      </c>
    </row>
    <row r="209" s="321" customFormat="true" ht="15.75" hidden="false" customHeight="false" outlineLevel="0" collapsed="false">
      <c r="A209" s="327"/>
      <c r="B209" s="328"/>
      <c r="C209" s="328"/>
      <c r="D209" s="328"/>
      <c r="E209" s="328"/>
      <c r="F209" s="328"/>
      <c r="G209" s="328"/>
      <c r="H209" s="328"/>
      <c r="I209" s="328"/>
      <c r="J209" s="328"/>
      <c r="K209" s="329"/>
    </row>
    <row r="210" customFormat="false" ht="15" hidden="false" customHeight="true" outlineLevel="0" collapsed="false">
      <c r="A210" s="311"/>
      <c r="B210" s="312" t="s">
        <v>12</v>
      </c>
      <c r="C210" s="313" t="s">
        <v>13</v>
      </c>
      <c r="D210" s="312" t="s">
        <v>14</v>
      </c>
      <c r="E210" s="312" t="s">
        <v>15</v>
      </c>
      <c r="F210" s="312" t="s">
        <v>1021</v>
      </c>
      <c r="G210" s="312"/>
      <c r="H210" s="314" t="s">
        <v>16</v>
      </c>
      <c r="I210" s="313" t="s">
        <v>17</v>
      </c>
      <c r="J210" s="313" t="s">
        <v>18</v>
      </c>
      <c r="K210" s="315" t="s">
        <v>20</v>
      </c>
    </row>
    <row r="211" s="321" customFormat="true" ht="22.5" hidden="false" customHeight="true" outlineLevel="0" collapsed="false">
      <c r="A211" s="316" t="s">
        <v>1022</v>
      </c>
      <c r="B211" s="317" t="s">
        <v>1395</v>
      </c>
      <c r="C211" s="318" t="s">
        <v>1396</v>
      </c>
      <c r="D211" s="317" t="s">
        <v>25</v>
      </c>
      <c r="E211" s="317" t="s">
        <v>364</v>
      </c>
      <c r="F211" s="317" t="s">
        <v>1355</v>
      </c>
      <c r="G211" s="317"/>
      <c r="H211" s="319" t="s">
        <v>33</v>
      </c>
      <c r="I211" s="318" t="n">
        <v>1</v>
      </c>
      <c r="J211" s="318" t="s">
        <v>1397</v>
      </c>
      <c r="K211" s="320" t="s">
        <v>1397</v>
      </c>
    </row>
    <row r="212" customFormat="false" ht="22.5" hidden="false" customHeight="true" outlineLevel="0" collapsed="false">
      <c r="A212" s="322" t="s">
        <v>1027</v>
      </c>
      <c r="B212" s="323"/>
      <c r="C212" s="324" t="s">
        <v>1060</v>
      </c>
      <c r="D212" s="323" t="s">
        <v>37</v>
      </c>
      <c r="E212" s="323" t="s">
        <v>1061</v>
      </c>
      <c r="F212" s="323" t="s">
        <v>1030</v>
      </c>
      <c r="G212" s="323"/>
      <c r="H212" s="325" t="s">
        <v>1036</v>
      </c>
      <c r="I212" s="324" t="s">
        <v>1398</v>
      </c>
      <c r="J212" s="324" t="s">
        <v>1062</v>
      </c>
      <c r="K212" s="326" t="n">
        <v>1.27</v>
      </c>
    </row>
    <row r="213" customFormat="false" ht="22.5" hidden="false" customHeight="true" outlineLevel="0" collapsed="false">
      <c r="A213" s="322" t="s">
        <v>1027</v>
      </c>
      <c r="B213" s="323"/>
      <c r="C213" s="324" t="s">
        <v>1125</v>
      </c>
      <c r="D213" s="323" t="s">
        <v>37</v>
      </c>
      <c r="E213" s="323" t="s">
        <v>1126</v>
      </c>
      <c r="F213" s="323" t="s">
        <v>1030</v>
      </c>
      <c r="G213" s="323"/>
      <c r="H213" s="325" t="s">
        <v>1036</v>
      </c>
      <c r="I213" s="324" t="s">
        <v>1398</v>
      </c>
      <c r="J213" s="324" t="s">
        <v>1127</v>
      </c>
      <c r="K213" s="326" t="n">
        <v>1.6</v>
      </c>
    </row>
    <row r="214" customFormat="false" ht="22.5" hidden="false" customHeight="true" outlineLevel="0" collapsed="false">
      <c r="A214" s="330" t="s">
        <v>1043</v>
      </c>
      <c r="B214" s="331"/>
      <c r="C214" s="332" t="s">
        <v>1375</v>
      </c>
      <c r="D214" s="331" t="s">
        <v>37</v>
      </c>
      <c r="E214" s="331" t="s">
        <v>1376</v>
      </c>
      <c r="F214" s="331" t="s">
        <v>1065</v>
      </c>
      <c r="G214" s="331"/>
      <c r="H214" s="333" t="s">
        <v>33</v>
      </c>
      <c r="I214" s="332" t="s">
        <v>1399</v>
      </c>
      <c r="J214" s="332" t="s">
        <v>1378</v>
      </c>
      <c r="K214" s="334" t="n">
        <v>0.29</v>
      </c>
    </row>
    <row r="215" customFormat="false" ht="22.5" hidden="false" customHeight="true" outlineLevel="0" collapsed="false">
      <c r="A215" s="330" t="s">
        <v>1043</v>
      </c>
      <c r="B215" s="331"/>
      <c r="C215" s="332" t="s">
        <v>1400</v>
      </c>
      <c r="D215" s="331" t="s">
        <v>37</v>
      </c>
      <c r="E215" s="331" t="s">
        <v>1401</v>
      </c>
      <c r="F215" s="331" t="s">
        <v>1065</v>
      </c>
      <c r="G215" s="331"/>
      <c r="H215" s="333" t="s">
        <v>33</v>
      </c>
      <c r="I215" s="332" t="s">
        <v>1046</v>
      </c>
      <c r="J215" s="332" t="s">
        <v>1402</v>
      </c>
      <c r="K215" s="334" t="n">
        <v>0.78</v>
      </c>
    </row>
    <row r="216" customFormat="false" ht="23.25" hidden="false" customHeight="true" outlineLevel="0" collapsed="false">
      <c r="A216" s="330" t="s">
        <v>1043</v>
      </c>
      <c r="B216" s="331"/>
      <c r="C216" s="332" t="s">
        <v>1382</v>
      </c>
      <c r="D216" s="331" t="s">
        <v>37</v>
      </c>
      <c r="E216" s="331" t="s">
        <v>1383</v>
      </c>
      <c r="F216" s="331" t="s">
        <v>1065</v>
      </c>
      <c r="G216" s="331"/>
      <c r="H216" s="333" t="s">
        <v>33</v>
      </c>
      <c r="I216" s="332" t="s">
        <v>1300</v>
      </c>
      <c r="J216" s="332" t="s">
        <v>1385</v>
      </c>
      <c r="K216" s="334" t="n">
        <v>0.43</v>
      </c>
    </row>
    <row r="217" s="321" customFormat="true" ht="15.75" hidden="false" customHeight="false" outlineLevel="0" collapsed="false">
      <c r="A217" s="327"/>
      <c r="B217" s="328"/>
      <c r="C217" s="328"/>
      <c r="D217" s="328"/>
      <c r="E217" s="328"/>
      <c r="F217" s="328"/>
      <c r="G217" s="328"/>
      <c r="H217" s="328"/>
      <c r="I217" s="328"/>
      <c r="J217" s="328"/>
      <c r="K217" s="329"/>
    </row>
    <row r="218" customFormat="false" ht="15" hidden="false" customHeight="true" outlineLevel="0" collapsed="false">
      <c r="A218" s="311"/>
      <c r="B218" s="312" t="s">
        <v>12</v>
      </c>
      <c r="C218" s="313" t="s">
        <v>13</v>
      </c>
      <c r="D218" s="312" t="s">
        <v>14</v>
      </c>
      <c r="E218" s="312" t="s">
        <v>15</v>
      </c>
      <c r="F218" s="312" t="s">
        <v>1021</v>
      </c>
      <c r="G218" s="312"/>
      <c r="H218" s="314" t="s">
        <v>16</v>
      </c>
      <c r="I218" s="313" t="s">
        <v>17</v>
      </c>
      <c r="J218" s="313" t="s">
        <v>18</v>
      </c>
      <c r="K218" s="315" t="s">
        <v>20</v>
      </c>
    </row>
    <row r="219" s="321" customFormat="true" ht="22.5" hidden="false" customHeight="true" outlineLevel="0" collapsed="false">
      <c r="A219" s="316" t="s">
        <v>1022</v>
      </c>
      <c r="B219" s="317" t="s">
        <v>1403</v>
      </c>
      <c r="C219" s="318" t="s">
        <v>1404</v>
      </c>
      <c r="D219" s="317" t="s">
        <v>25</v>
      </c>
      <c r="E219" s="317" t="s">
        <v>409</v>
      </c>
      <c r="F219" s="317" t="s">
        <v>1355</v>
      </c>
      <c r="G219" s="317"/>
      <c r="H219" s="319" t="s">
        <v>33</v>
      </c>
      <c r="I219" s="318" t="n">
        <v>1</v>
      </c>
      <c r="J219" s="318" t="s">
        <v>1405</v>
      </c>
      <c r="K219" s="320" t="s">
        <v>1405</v>
      </c>
    </row>
    <row r="220" customFormat="false" ht="22.5" hidden="false" customHeight="true" outlineLevel="0" collapsed="false">
      <c r="A220" s="322" t="s">
        <v>1027</v>
      </c>
      <c r="B220" s="323"/>
      <c r="C220" s="324" t="s">
        <v>1122</v>
      </c>
      <c r="D220" s="323" t="s">
        <v>37</v>
      </c>
      <c r="E220" s="323" t="s">
        <v>1123</v>
      </c>
      <c r="F220" s="323" t="s">
        <v>1030</v>
      </c>
      <c r="G220" s="323"/>
      <c r="H220" s="325" t="s">
        <v>1036</v>
      </c>
      <c r="I220" s="324" t="s">
        <v>1406</v>
      </c>
      <c r="J220" s="324" t="s">
        <v>1124</v>
      </c>
      <c r="K220" s="326" t="n">
        <v>107.33</v>
      </c>
    </row>
    <row r="221" customFormat="false" ht="22.5" hidden="false" customHeight="true" outlineLevel="0" collapsed="false">
      <c r="A221" s="322" t="s">
        <v>1027</v>
      </c>
      <c r="B221" s="323"/>
      <c r="C221" s="324" t="s">
        <v>1125</v>
      </c>
      <c r="D221" s="323" t="s">
        <v>37</v>
      </c>
      <c r="E221" s="323" t="s">
        <v>1126</v>
      </c>
      <c r="F221" s="323" t="s">
        <v>1030</v>
      </c>
      <c r="G221" s="323"/>
      <c r="H221" s="325" t="s">
        <v>1036</v>
      </c>
      <c r="I221" s="324" t="s">
        <v>1406</v>
      </c>
      <c r="J221" s="324" t="s">
        <v>1127</v>
      </c>
      <c r="K221" s="326" t="n">
        <v>137.36</v>
      </c>
    </row>
    <row r="222" customFormat="false" ht="22.5" hidden="false" customHeight="true" outlineLevel="0" collapsed="false">
      <c r="A222" s="330" t="s">
        <v>1043</v>
      </c>
      <c r="B222" s="331"/>
      <c r="C222" s="332" t="s">
        <v>1407</v>
      </c>
      <c r="D222" s="331" t="s">
        <v>37</v>
      </c>
      <c r="E222" s="331" t="s">
        <v>1408</v>
      </c>
      <c r="F222" s="331" t="s">
        <v>1065</v>
      </c>
      <c r="G222" s="331"/>
      <c r="H222" s="333" t="s">
        <v>33</v>
      </c>
      <c r="I222" s="332" t="s">
        <v>1070</v>
      </c>
      <c r="J222" s="332" t="s">
        <v>1409</v>
      </c>
      <c r="K222" s="334" t="n">
        <v>29.54</v>
      </c>
    </row>
    <row r="223" customFormat="false" ht="22.5" hidden="false" customHeight="true" outlineLevel="0" collapsed="false">
      <c r="A223" s="330" t="s">
        <v>1043</v>
      </c>
      <c r="B223" s="331"/>
      <c r="C223" s="332" t="s">
        <v>1410</v>
      </c>
      <c r="D223" s="331" t="s">
        <v>37</v>
      </c>
      <c r="E223" s="331" t="s">
        <v>1411</v>
      </c>
      <c r="F223" s="331" t="s">
        <v>1065</v>
      </c>
      <c r="G223" s="331"/>
      <c r="H223" s="333" t="s">
        <v>33</v>
      </c>
      <c r="I223" s="332" t="s">
        <v>1046</v>
      </c>
      <c r="J223" s="332" t="s">
        <v>1412</v>
      </c>
      <c r="K223" s="334" t="n">
        <v>16.51</v>
      </c>
    </row>
    <row r="224" customFormat="false" ht="22.5" hidden="false" customHeight="true" outlineLevel="0" collapsed="false">
      <c r="A224" s="330" t="s">
        <v>1043</v>
      </c>
      <c r="B224" s="331"/>
      <c r="C224" s="332" t="s">
        <v>1413</v>
      </c>
      <c r="D224" s="331" t="s">
        <v>37</v>
      </c>
      <c r="E224" s="331" t="s">
        <v>1414</v>
      </c>
      <c r="F224" s="331" t="s">
        <v>1065</v>
      </c>
      <c r="G224" s="331"/>
      <c r="H224" s="333" t="s">
        <v>33</v>
      </c>
      <c r="I224" s="332" t="s">
        <v>1183</v>
      </c>
      <c r="J224" s="332" t="s">
        <v>1415</v>
      </c>
      <c r="K224" s="334" t="n">
        <v>2.2</v>
      </c>
    </row>
    <row r="225" customFormat="false" ht="22.5" hidden="false" customHeight="true" outlineLevel="0" collapsed="false">
      <c r="A225" s="330" t="s">
        <v>1043</v>
      </c>
      <c r="B225" s="331"/>
      <c r="C225" s="332" t="s">
        <v>1364</v>
      </c>
      <c r="D225" s="331" t="s">
        <v>37</v>
      </c>
      <c r="E225" s="331" t="s">
        <v>1365</v>
      </c>
      <c r="F225" s="331" t="s">
        <v>1065</v>
      </c>
      <c r="G225" s="331"/>
      <c r="H225" s="333" t="s">
        <v>33</v>
      </c>
      <c r="I225" s="332" t="s">
        <v>1214</v>
      </c>
      <c r="J225" s="332" t="s">
        <v>1367</v>
      </c>
      <c r="K225" s="334" t="n">
        <v>0.96</v>
      </c>
    </row>
    <row r="226" customFormat="false" ht="22.5" hidden="false" customHeight="true" outlineLevel="0" collapsed="false">
      <c r="A226" s="330" t="s">
        <v>1043</v>
      </c>
      <c r="B226" s="331"/>
      <c r="C226" s="332" t="s">
        <v>1416</v>
      </c>
      <c r="D226" s="331" t="s">
        <v>37</v>
      </c>
      <c r="E226" s="331" t="s">
        <v>1417</v>
      </c>
      <c r="F226" s="331" t="s">
        <v>1065</v>
      </c>
      <c r="G226" s="331"/>
      <c r="H226" s="333" t="s">
        <v>33</v>
      </c>
      <c r="I226" s="332" t="s">
        <v>1046</v>
      </c>
      <c r="J226" s="332" t="s">
        <v>1418</v>
      </c>
      <c r="K226" s="334" t="n">
        <v>1.42</v>
      </c>
    </row>
    <row r="227" customFormat="false" ht="22.5" hidden="false" customHeight="true" outlineLevel="0" collapsed="false">
      <c r="A227" s="330" t="s">
        <v>1043</v>
      </c>
      <c r="B227" s="331"/>
      <c r="C227" s="332" t="s">
        <v>1419</v>
      </c>
      <c r="D227" s="331" t="s">
        <v>37</v>
      </c>
      <c r="E227" s="331" t="s">
        <v>1420</v>
      </c>
      <c r="F227" s="331" t="s">
        <v>1065</v>
      </c>
      <c r="G227" s="331"/>
      <c r="H227" s="333" t="s">
        <v>33</v>
      </c>
      <c r="I227" s="332" t="s">
        <v>1046</v>
      </c>
      <c r="J227" s="332" t="s">
        <v>1421</v>
      </c>
      <c r="K227" s="334" t="n">
        <v>2.28</v>
      </c>
    </row>
    <row r="228" customFormat="false" ht="22.5" hidden="false" customHeight="true" outlineLevel="0" collapsed="false">
      <c r="A228" s="330" t="s">
        <v>1043</v>
      </c>
      <c r="B228" s="331"/>
      <c r="C228" s="332" t="s">
        <v>1152</v>
      </c>
      <c r="D228" s="331" t="s">
        <v>37</v>
      </c>
      <c r="E228" s="331" t="s">
        <v>1153</v>
      </c>
      <c r="F228" s="331" t="s">
        <v>1065</v>
      </c>
      <c r="G228" s="331"/>
      <c r="H228" s="333" t="s">
        <v>100</v>
      </c>
      <c r="I228" s="332" t="s">
        <v>1422</v>
      </c>
      <c r="J228" s="332" t="s">
        <v>1155</v>
      </c>
      <c r="K228" s="334" t="n">
        <v>4.3</v>
      </c>
    </row>
    <row r="229" customFormat="false" ht="22.5" hidden="false" customHeight="true" outlineLevel="0" collapsed="false">
      <c r="A229" s="330" t="s">
        <v>1043</v>
      </c>
      <c r="B229" s="331"/>
      <c r="C229" s="332" t="s">
        <v>1423</v>
      </c>
      <c r="D229" s="331" t="s">
        <v>37</v>
      </c>
      <c r="E229" s="331" t="s">
        <v>1424</v>
      </c>
      <c r="F229" s="331" t="s">
        <v>1065</v>
      </c>
      <c r="G229" s="331"/>
      <c r="H229" s="333" t="s">
        <v>100</v>
      </c>
      <c r="I229" s="332" t="s">
        <v>1070</v>
      </c>
      <c r="J229" s="332" t="s">
        <v>1425</v>
      </c>
      <c r="K229" s="334" t="n">
        <v>12.3</v>
      </c>
    </row>
    <row r="230" customFormat="false" ht="22.5" hidden="false" customHeight="true" outlineLevel="0" collapsed="false">
      <c r="A230" s="330" t="s">
        <v>1043</v>
      </c>
      <c r="B230" s="331"/>
      <c r="C230" s="332" t="s">
        <v>1426</v>
      </c>
      <c r="D230" s="331" t="s">
        <v>37</v>
      </c>
      <c r="E230" s="331" t="s">
        <v>1427</v>
      </c>
      <c r="F230" s="331" t="s">
        <v>1065</v>
      </c>
      <c r="G230" s="331"/>
      <c r="H230" s="333" t="s">
        <v>33</v>
      </c>
      <c r="I230" s="332" t="s">
        <v>1046</v>
      </c>
      <c r="J230" s="332" t="s">
        <v>1428</v>
      </c>
      <c r="K230" s="334" t="n">
        <v>26.93</v>
      </c>
    </row>
    <row r="231" customFormat="false" ht="22.5" hidden="false" customHeight="true" outlineLevel="0" collapsed="false">
      <c r="A231" s="330" t="s">
        <v>1043</v>
      </c>
      <c r="B231" s="331"/>
      <c r="C231" s="332" t="s">
        <v>1429</v>
      </c>
      <c r="D231" s="331" t="s">
        <v>37</v>
      </c>
      <c r="E231" s="331" t="s">
        <v>1430</v>
      </c>
      <c r="F231" s="331" t="s">
        <v>1065</v>
      </c>
      <c r="G231" s="331"/>
      <c r="H231" s="333" t="s">
        <v>33</v>
      </c>
      <c r="I231" s="332" t="s">
        <v>1046</v>
      </c>
      <c r="J231" s="332" t="s">
        <v>1431</v>
      </c>
      <c r="K231" s="334" t="n">
        <v>14.07</v>
      </c>
    </row>
    <row r="232" customFormat="false" ht="23.25" hidden="false" customHeight="true" outlineLevel="0" collapsed="false">
      <c r="A232" s="330" t="s">
        <v>1043</v>
      </c>
      <c r="B232" s="331"/>
      <c r="C232" s="332" t="s">
        <v>1432</v>
      </c>
      <c r="D232" s="331" t="s">
        <v>25</v>
      </c>
      <c r="E232" s="331" t="s">
        <v>1433</v>
      </c>
      <c r="F232" s="331" t="s">
        <v>1065</v>
      </c>
      <c r="G232" s="331"/>
      <c r="H232" s="333" t="s">
        <v>33</v>
      </c>
      <c r="I232" s="332" t="s">
        <v>1046</v>
      </c>
      <c r="J232" s="332" t="s">
        <v>1434</v>
      </c>
      <c r="K232" s="334" t="n">
        <v>1150</v>
      </c>
    </row>
    <row r="233" s="321" customFormat="true" ht="15.75" hidden="false" customHeight="false" outlineLevel="0" collapsed="false">
      <c r="A233" s="327"/>
      <c r="B233" s="328"/>
      <c r="C233" s="328"/>
      <c r="D233" s="328"/>
      <c r="E233" s="328"/>
      <c r="F233" s="328"/>
      <c r="G233" s="328"/>
      <c r="H233" s="328"/>
      <c r="I233" s="328"/>
      <c r="J233" s="328"/>
      <c r="K233" s="329"/>
    </row>
    <row r="234" customFormat="false" ht="15" hidden="false" customHeight="true" outlineLevel="0" collapsed="false">
      <c r="A234" s="311"/>
      <c r="B234" s="312" t="s">
        <v>12</v>
      </c>
      <c r="C234" s="313" t="s">
        <v>13</v>
      </c>
      <c r="D234" s="312" t="s">
        <v>14</v>
      </c>
      <c r="E234" s="312" t="s">
        <v>15</v>
      </c>
      <c r="F234" s="312" t="s">
        <v>1021</v>
      </c>
      <c r="G234" s="312"/>
      <c r="H234" s="314" t="s">
        <v>16</v>
      </c>
      <c r="I234" s="313" t="s">
        <v>17</v>
      </c>
      <c r="J234" s="313" t="s">
        <v>18</v>
      </c>
      <c r="K234" s="315" t="s">
        <v>20</v>
      </c>
    </row>
    <row r="235" s="321" customFormat="true" ht="22.5" hidden="false" customHeight="true" outlineLevel="0" collapsed="false">
      <c r="A235" s="316" t="s">
        <v>1022</v>
      </c>
      <c r="B235" s="317" t="s">
        <v>1435</v>
      </c>
      <c r="C235" s="318" t="s">
        <v>1436</v>
      </c>
      <c r="D235" s="317" t="s">
        <v>25</v>
      </c>
      <c r="E235" s="317" t="s">
        <v>432</v>
      </c>
      <c r="F235" s="317" t="s">
        <v>1355</v>
      </c>
      <c r="G235" s="317"/>
      <c r="H235" s="319" t="s">
        <v>33</v>
      </c>
      <c r="I235" s="318" t="n">
        <v>1</v>
      </c>
      <c r="J235" s="318" t="s">
        <v>1437</v>
      </c>
      <c r="K235" s="320" t="s">
        <v>1437</v>
      </c>
    </row>
    <row r="236" customFormat="false" ht="22.5" hidden="false" customHeight="true" outlineLevel="0" collapsed="false">
      <c r="A236" s="322" t="s">
        <v>1027</v>
      </c>
      <c r="B236" s="323"/>
      <c r="C236" s="324" t="s">
        <v>1122</v>
      </c>
      <c r="D236" s="323" t="s">
        <v>37</v>
      </c>
      <c r="E236" s="323" t="s">
        <v>1123</v>
      </c>
      <c r="F236" s="323" t="s">
        <v>1030</v>
      </c>
      <c r="G236" s="323"/>
      <c r="H236" s="325" t="s">
        <v>1036</v>
      </c>
      <c r="I236" s="324" t="s">
        <v>1363</v>
      </c>
      <c r="J236" s="324" t="s">
        <v>1124</v>
      </c>
      <c r="K236" s="326" t="n">
        <v>6.97</v>
      </c>
    </row>
    <row r="237" customFormat="false" ht="22.5" hidden="false" customHeight="true" outlineLevel="0" collapsed="false">
      <c r="A237" s="322" t="s">
        <v>1027</v>
      </c>
      <c r="B237" s="323"/>
      <c r="C237" s="324" t="s">
        <v>1125</v>
      </c>
      <c r="D237" s="323" t="s">
        <v>37</v>
      </c>
      <c r="E237" s="323" t="s">
        <v>1126</v>
      </c>
      <c r="F237" s="323" t="s">
        <v>1030</v>
      </c>
      <c r="G237" s="323"/>
      <c r="H237" s="325" t="s">
        <v>1036</v>
      </c>
      <c r="I237" s="324" t="s">
        <v>1363</v>
      </c>
      <c r="J237" s="324" t="s">
        <v>1127</v>
      </c>
      <c r="K237" s="326" t="n">
        <v>8.92</v>
      </c>
    </row>
    <row r="238" customFormat="false" ht="23.25" hidden="false" customHeight="true" outlineLevel="0" collapsed="false">
      <c r="A238" s="330" t="s">
        <v>1043</v>
      </c>
      <c r="B238" s="331"/>
      <c r="C238" s="332" t="s">
        <v>1438</v>
      </c>
      <c r="D238" s="331" t="s">
        <v>37</v>
      </c>
      <c r="E238" s="331" t="s">
        <v>1439</v>
      </c>
      <c r="F238" s="331" t="s">
        <v>1065</v>
      </c>
      <c r="G238" s="331"/>
      <c r="H238" s="333" t="s">
        <v>33</v>
      </c>
      <c r="I238" s="332" t="s">
        <v>1046</v>
      </c>
      <c r="J238" s="332" t="s">
        <v>1440</v>
      </c>
      <c r="K238" s="334" t="n">
        <v>23.03</v>
      </c>
    </row>
    <row r="239" s="321" customFormat="true" ht="15.75" hidden="false" customHeight="false" outlineLevel="0" collapsed="false">
      <c r="A239" s="327"/>
      <c r="B239" s="328"/>
      <c r="C239" s="328"/>
      <c r="D239" s="328"/>
      <c r="E239" s="328"/>
      <c r="F239" s="328"/>
      <c r="G239" s="328"/>
      <c r="H239" s="328"/>
      <c r="I239" s="328"/>
      <c r="J239" s="328"/>
      <c r="K239" s="329"/>
    </row>
    <row r="240" customFormat="false" ht="15" hidden="false" customHeight="true" outlineLevel="0" collapsed="false">
      <c r="A240" s="311"/>
      <c r="B240" s="312" t="s">
        <v>12</v>
      </c>
      <c r="C240" s="313" t="s">
        <v>13</v>
      </c>
      <c r="D240" s="312" t="s">
        <v>14</v>
      </c>
      <c r="E240" s="312" t="s">
        <v>15</v>
      </c>
      <c r="F240" s="312" t="s">
        <v>1021</v>
      </c>
      <c r="G240" s="312"/>
      <c r="H240" s="314" t="s">
        <v>16</v>
      </c>
      <c r="I240" s="313" t="s">
        <v>17</v>
      </c>
      <c r="J240" s="313" t="s">
        <v>18</v>
      </c>
      <c r="K240" s="315" t="s">
        <v>20</v>
      </c>
    </row>
    <row r="241" s="321" customFormat="true" ht="45" hidden="false" customHeight="true" outlineLevel="0" collapsed="false">
      <c r="A241" s="316" t="s">
        <v>1022</v>
      </c>
      <c r="B241" s="317" t="s">
        <v>1441</v>
      </c>
      <c r="C241" s="318" t="s">
        <v>1442</v>
      </c>
      <c r="D241" s="317" t="s">
        <v>25</v>
      </c>
      <c r="E241" s="317" t="s">
        <v>435</v>
      </c>
      <c r="F241" s="317" t="s">
        <v>1355</v>
      </c>
      <c r="G241" s="317"/>
      <c r="H241" s="319" t="s">
        <v>33</v>
      </c>
      <c r="I241" s="318" t="n">
        <v>1</v>
      </c>
      <c r="J241" s="318" t="s">
        <v>1443</v>
      </c>
      <c r="K241" s="320" t="s">
        <v>1443</v>
      </c>
    </row>
    <row r="242" customFormat="false" ht="22.5" hidden="false" customHeight="true" outlineLevel="0" collapsed="false">
      <c r="A242" s="322" t="s">
        <v>1027</v>
      </c>
      <c r="B242" s="323"/>
      <c r="C242" s="324" t="s">
        <v>1060</v>
      </c>
      <c r="D242" s="323" t="s">
        <v>37</v>
      </c>
      <c r="E242" s="323" t="s">
        <v>1061</v>
      </c>
      <c r="F242" s="323" t="s">
        <v>1030</v>
      </c>
      <c r="G242" s="323"/>
      <c r="H242" s="325" t="s">
        <v>1036</v>
      </c>
      <c r="I242" s="324" t="s">
        <v>1444</v>
      </c>
      <c r="J242" s="324" t="s">
        <v>1062</v>
      </c>
      <c r="K242" s="326" t="n">
        <v>3.24</v>
      </c>
    </row>
    <row r="243" customFormat="false" ht="22.5" hidden="false" customHeight="true" outlineLevel="0" collapsed="false">
      <c r="A243" s="322" t="s">
        <v>1027</v>
      </c>
      <c r="B243" s="323"/>
      <c r="C243" s="324" t="s">
        <v>1125</v>
      </c>
      <c r="D243" s="323" t="s">
        <v>37</v>
      </c>
      <c r="E243" s="323" t="s">
        <v>1126</v>
      </c>
      <c r="F243" s="323" t="s">
        <v>1030</v>
      </c>
      <c r="G243" s="323"/>
      <c r="H243" s="325" t="s">
        <v>1036</v>
      </c>
      <c r="I243" s="324" t="s">
        <v>1444</v>
      </c>
      <c r="J243" s="324" t="s">
        <v>1127</v>
      </c>
      <c r="K243" s="326" t="n">
        <v>4.1</v>
      </c>
    </row>
    <row r="244" customFormat="false" ht="22.5" hidden="false" customHeight="true" outlineLevel="0" collapsed="false">
      <c r="A244" s="330" t="s">
        <v>1043</v>
      </c>
      <c r="B244" s="331"/>
      <c r="C244" s="332" t="s">
        <v>1445</v>
      </c>
      <c r="D244" s="331" t="s">
        <v>37</v>
      </c>
      <c r="E244" s="331" t="s">
        <v>1446</v>
      </c>
      <c r="F244" s="331" t="s">
        <v>1065</v>
      </c>
      <c r="G244" s="331"/>
      <c r="H244" s="333" t="s">
        <v>33</v>
      </c>
      <c r="I244" s="332" t="s">
        <v>1046</v>
      </c>
      <c r="J244" s="332" t="s">
        <v>1447</v>
      </c>
      <c r="K244" s="334" t="n">
        <v>1.77</v>
      </c>
    </row>
    <row r="245" customFormat="false" ht="22.5" hidden="false" customHeight="true" outlineLevel="0" collapsed="false">
      <c r="A245" s="330" t="s">
        <v>1043</v>
      </c>
      <c r="B245" s="331"/>
      <c r="C245" s="332" t="s">
        <v>1448</v>
      </c>
      <c r="D245" s="331" t="s">
        <v>37</v>
      </c>
      <c r="E245" s="331" t="s">
        <v>1449</v>
      </c>
      <c r="F245" s="331" t="s">
        <v>1065</v>
      </c>
      <c r="G245" s="331"/>
      <c r="H245" s="333" t="s">
        <v>33</v>
      </c>
      <c r="I245" s="332" t="s">
        <v>1046</v>
      </c>
      <c r="J245" s="332" t="s">
        <v>1450</v>
      </c>
      <c r="K245" s="334" t="n">
        <v>26.27</v>
      </c>
    </row>
    <row r="246" customFormat="false" ht="34.5" hidden="false" customHeight="true" outlineLevel="0" collapsed="false">
      <c r="A246" s="330" t="s">
        <v>1043</v>
      </c>
      <c r="B246" s="331"/>
      <c r="C246" s="332" t="s">
        <v>1451</v>
      </c>
      <c r="D246" s="331" t="s">
        <v>37</v>
      </c>
      <c r="E246" s="331" t="s">
        <v>1452</v>
      </c>
      <c r="F246" s="331" t="s">
        <v>1065</v>
      </c>
      <c r="G246" s="331"/>
      <c r="H246" s="333" t="s">
        <v>33</v>
      </c>
      <c r="I246" s="332" t="s">
        <v>1453</v>
      </c>
      <c r="J246" s="332" t="s">
        <v>1454</v>
      </c>
      <c r="K246" s="334" t="n">
        <v>1.04</v>
      </c>
    </row>
    <row r="247" s="321" customFormat="true" ht="15.75" hidden="false" customHeight="false" outlineLevel="0" collapsed="false">
      <c r="A247" s="327"/>
      <c r="B247" s="328"/>
      <c r="C247" s="328"/>
      <c r="D247" s="328"/>
      <c r="E247" s="328"/>
      <c r="F247" s="328"/>
      <c r="G247" s="328"/>
      <c r="H247" s="328"/>
      <c r="I247" s="328"/>
      <c r="J247" s="328"/>
      <c r="K247" s="329"/>
    </row>
    <row r="248" customFormat="false" ht="15" hidden="false" customHeight="true" outlineLevel="0" collapsed="false">
      <c r="A248" s="311"/>
      <c r="B248" s="312" t="s">
        <v>12</v>
      </c>
      <c r="C248" s="313" t="s">
        <v>13</v>
      </c>
      <c r="D248" s="312" t="s">
        <v>14</v>
      </c>
      <c r="E248" s="312" t="s">
        <v>15</v>
      </c>
      <c r="F248" s="312" t="s">
        <v>1021</v>
      </c>
      <c r="G248" s="312"/>
      <c r="H248" s="314" t="s">
        <v>16</v>
      </c>
      <c r="I248" s="313" t="s">
        <v>17</v>
      </c>
      <c r="J248" s="313" t="s">
        <v>18</v>
      </c>
      <c r="K248" s="315" t="s">
        <v>20</v>
      </c>
    </row>
    <row r="249" s="321" customFormat="true" ht="45" hidden="false" customHeight="true" outlineLevel="0" collapsed="false">
      <c r="A249" s="316" t="s">
        <v>1022</v>
      </c>
      <c r="B249" s="317" t="s">
        <v>1455</v>
      </c>
      <c r="C249" s="318" t="s">
        <v>1456</v>
      </c>
      <c r="D249" s="317" t="s">
        <v>25</v>
      </c>
      <c r="E249" s="317" t="s">
        <v>438</v>
      </c>
      <c r="F249" s="317" t="s">
        <v>1355</v>
      </c>
      <c r="G249" s="317"/>
      <c r="H249" s="319" t="s">
        <v>33</v>
      </c>
      <c r="I249" s="318" t="n">
        <v>1</v>
      </c>
      <c r="J249" s="318" t="s">
        <v>1457</v>
      </c>
      <c r="K249" s="320" t="s">
        <v>1457</v>
      </c>
    </row>
    <row r="250" customFormat="false" ht="22.5" hidden="false" customHeight="true" outlineLevel="0" collapsed="false">
      <c r="A250" s="322" t="s">
        <v>1027</v>
      </c>
      <c r="B250" s="323"/>
      <c r="C250" s="324" t="s">
        <v>1125</v>
      </c>
      <c r="D250" s="323" t="s">
        <v>37</v>
      </c>
      <c r="E250" s="323" t="s">
        <v>1126</v>
      </c>
      <c r="F250" s="323" t="s">
        <v>1030</v>
      </c>
      <c r="G250" s="323"/>
      <c r="H250" s="325" t="s">
        <v>1036</v>
      </c>
      <c r="I250" s="324" t="s">
        <v>1389</v>
      </c>
      <c r="J250" s="324" t="s">
        <v>1127</v>
      </c>
      <c r="K250" s="326" t="n">
        <v>2.49</v>
      </c>
    </row>
    <row r="251" customFormat="false" ht="22.5" hidden="false" customHeight="true" outlineLevel="0" collapsed="false">
      <c r="A251" s="322" t="s">
        <v>1027</v>
      </c>
      <c r="B251" s="323"/>
      <c r="C251" s="324" t="s">
        <v>1060</v>
      </c>
      <c r="D251" s="323" t="s">
        <v>37</v>
      </c>
      <c r="E251" s="323" t="s">
        <v>1061</v>
      </c>
      <c r="F251" s="323" t="s">
        <v>1030</v>
      </c>
      <c r="G251" s="323"/>
      <c r="H251" s="325" t="s">
        <v>1036</v>
      </c>
      <c r="I251" s="324" t="s">
        <v>1389</v>
      </c>
      <c r="J251" s="324" t="s">
        <v>1062</v>
      </c>
      <c r="K251" s="326" t="n">
        <v>1.97</v>
      </c>
    </row>
    <row r="252" customFormat="false" ht="33.75" hidden="false" customHeight="true" outlineLevel="0" collapsed="false">
      <c r="A252" s="330" t="s">
        <v>1043</v>
      </c>
      <c r="B252" s="331"/>
      <c r="C252" s="332" t="s">
        <v>1451</v>
      </c>
      <c r="D252" s="331" t="s">
        <v>37</v>
      </c>
      <c r="E252" s="331" t="s">
        <v>1452</v>
      </c>
      <c r="F252" s="331" t="s">
        <v>1065</v>
      </c>
      <c r="G252" s="331"/>
      <c r="H252" s="333" t="s">
        <v>33</v>
      </c>
      <c r="I252" s="332" t="s">
        <v>1300</v>
      </c>
      <c r="J252" s="332" t="s">
        <v>1454</v>
      </c>
      <c r="K252" s="334" t="n">
        <v>0.18</v>
      </c>
    </row>
    <row r="253" customFormat="false" ht="22.5" hidden="false" customHeight="true" outlineLevel="0" collapsed="false">
      <c r="A253" s="330" t="s">
        <v>1043</v>
      </c>
      <c r="B253" s="331"/>
      <c r="C253" s="332" t="s">
        <v>1458</v>
      </c>
      <c r="D253" s="331" t="s">
        <v>37</v>
      </c>
      <c r="E253" s="331" t="s">
        <v>1459</v>
      </c>
      <c r="F253" s="331" t="s">
        <v>1065</v>
      </c>
      <c r="G253" s="331"/>
      <c r="H253" s="333" t="s">
        <v>33</v>
      </c>
      <c r="I253" s="332" t="s">
        <v>1046</v>
      </c>
      <c r="J253" s="332" t="s">
        <v>1460</v>
      </c>
      <c r="K253" s="334" t="n">
        <v>1</v>
      </c>
    </row>
    <row r="254" customFormat="false" ht="23.25" hidden="false" customHeight="true" outlineLevel="0" collapsed="false">
      <c r="A254" s="330" t="s">
        <v>1043</v>
      </c>
      <c r="B254" s="331"/>
      <c r="C254" s="332" t="s">
        <v>1461</v>
      </c>
      <c r="D254" s="331" t="s">
        <v>37</v>
      </c>
      <c r="E254" s="331" t="s">
        <v>1462</v>
      </c>
      <c r="F254" s="331" t="s">
        <v>1065</v>
      </c>
      <c r="G254" s="331"/>
      <c r="H254" s="333" t="s">
        <v>33</v>
      </c>
      <c r="I254" s="332" t="s">
        <v>1046</v>
      </c>
      <c r="J254" s="332" t="s">
        <v>1463</v>
      </c>
      <c r="K254" s="334" t="n">
        <v>6.65</v>
      </c>
    </row>
    <row r="255" s="321" customFormat="true" ht="15.75" hidden="false" customHeight="false" outlineLevel="0" collapsed="false">
      <c r="A255" s="327"/>
      <c r="B255" s="328"/>
      <c r="C255" s="328"/>
      <c r="D255" s="328"/>
      <c r="E255" s="328"/>
      <c r="F255" s="328"/>
      <c r="G255" s="328"/>
      <c r="H255" s="328"/>
      <c r="I255" s="328"/>
      <c r="J255" s="328"/>
      <c r="K255" s="329"/>
    </row>
    <row r="256" customFormat="false" ht="15" hidden="false" customHeight="true" outlineLevel="0" collapsed="false">
      <c r="A256" s="311"/>
      <c r="B256" s="312" t="s">
        <v>12</v>
      </c>
      <c r="C256" s="313" t="s">
        <v>13</v>
      </c>
      <c r="D256" s="312" t="s">
        <v>14</v>
      </c>
      <c r="E256" s="312" t="s">
        <v>15</v>
      </c>
      <c r="F256" s="312" t="s">
        <v>1021</v>
      </c>
      <c r="G256" s="312"/>
      <c r="H256" s="314" t="s">
        <v>16</v>
      </c>
      <c r="I256" s="313" t="s">
        <v>17</v>
      </c>
      <c r="J256" s="313" t="s">
        <v>18</v>
      </c>
      <c r="K256" s="315" t="s">
        <v>20</v>
      </c>
    </row>
    <row r="257" s="321" customFormat="true" ht="22.5" hidden="false" customHeight="true" outlineLevel="0" collapsed="false">
      <c r="A257" s="316" t="s">
        <v>1022</v>
      </c>
      <c r="B257" s="317" t="s">
        <v>1464</v>
      </c>
      <c r="C257" s="318" t="s">
        <v>1465</v>
      </c>
      <c r="D257" s="317" t="s">
        <v>25</v>
      </c>
      <c r="E257" s="317" t="s">
        <v>441</v>
      </c>
      <c r="F257" s="317" t="s">
        <v>1355</v>
      </c>
      <c r="G257" s="317"/>
      <c r="H257" s="319" t="s">
        <v>33</v>
      </c>
      <c r="I257" s="318" t="n">
        <v>1</v>
      </c>
      <c r="J257" s="318" t="s">
        <v>1466</v>
      </c>
      <c r="K257" s="320" t="s">
        <v>1466</v>
      </c>
    </row>
    <row r="258" customFormat="false" ht="22.5" hidden="false" customHeight="true" outlineLevel="0" collapsed="false">
      <c r="A258" s="322" t="s">
        <v>1027</v>
      </c>
      <c r="B258" s="323"/>
      <c r="C258" s="324" t="s">
        <v>1125</v>
      </c>
      <c r="D258" s="323" t="s">
        <v>37</v>
      </c>
      <c r="E258" s="323" t="s">
        <v>1126</v>
      </c>
      <c r="F258" s="323" t="s">
        <v>1030</v>
      </c>
      <c r="G258" s="323"/>
      <c r="H258" s="325" t="s">
        <v>1036</v>
      </c>
      <c r="I258" s="324" t="s">
        <v>1467</v>
      </c>
      <c r="J258" s="324" t="s">
        <v>1127</v>
      </c>
      <c r="K258" s="326" t="n">
        <v>9.45</v>
      </c>
    </row>
    <row r="259" customFormat="false" ht="22.5" hidden="false" customHeight="true" outlineLevel="0" collapsed="false">
      <c r="A259" s="322" t="s">
        <v>1027</v>
      </c>
      <c r="B259" s="323"/>
      <c r="C259" s="324" t="s">
        <v>1122</v>
      </c>
      <c r="D259" s="323" t="s">
        <v>37</v>
      </c>
      <c r="E259" s="323" t="s">
        <v>1123</v>
      </c>
      <c r="F259" s="323" t="s">
        <v>1030</v>
      </c>
      <c r="G259" s="323"/>
      <c r="H259" s="325" t="s">
        <v>1036</v>
      </c>
      <c r="I259" s="324" t="s">
        <v>1467</v>
      </c>
      <c r="J259" s="324" t="s">
        <v>1124</v>
      </c>
      <c r="K259" s="326" t="n">
        <v>7.38</v>
      </c>
    </row>
    <row r="260" customFormat="false" ht="22.5" hidden="false" customHeight="true" outlineLevel="0" collapsed="false">
      <c r="A260" s="330" t="s">
        <v>1043</v>
      </c>
      <c r="B260" s="331"/>
      <c r="C260" s="332" t="s">
        <v>1468</v>
      </c>
      <c r="D260" s="331" t="s">
        <v>37</v>
      </c>
      <c r="E260" s="331" t="s">
        <v>1469</v>
      </c>
      <c r="F260" s="331" t="s">
        <v>1065</v>
      </c>
      <c r="G260" s="331"/>
      <c r="H260" s="333" t="s">
        <v>33</v>
      </c>
      <c r="I260" s="332" t="s">
        <v>1046</v>
      </c>
      <c r="J260" s="332" t="s">
        <v>1470</v>
      </c>
      <c r="K260" s="334" t="n">
        <v>6.29</v>
      </c>
    </row>
    <row r="261" customFormat="false" ht="33.75" hidden="false" customHeight="true" outlineLevel="0" collapsed="false">
      <c r="A261" s="330" t="s">
        <v>1043</v>
      </c>
      <c r="B261" s="331"/>
      <c r="C261" s="332" t="s">
        <v>1451</v>
      </c>
      <c r="D261" s="331" t="s">
        <v>37</v>
      </c>
      <c r="E261" s="331" t="s">
        <v>1452</v>
      </c>
      <c r="F261" s="331" t="s">
        <v>1065</v>
      </c>
      <c r="G261" s="331"/>
      <c r="H261" s="333" t="s">
        <v>33</v>
      </c>
      <c r="I261" s="332" t="s">
        <v>1471</v>
      </c>
      <c r="J261" s="332" t="s">
        <v>1454</v>
      </c>
      <c r="K261" s="334" t="n">
        <v>1.25</v>
      </c>
    </row>
    <row r="262" customFormat="false" ht="23.25" hidden="false" customHeight="true" outlineLevel="0" collapsed="false">
      <c r="A262" s="330" t="s">
        <v>1043</v>
      </c>
      <c r="B262" s="331"/>
      <c r="C262" s="332" t="s">
        <v>1472</v>
      </c>
      <c r="D262" s="331" t="s">
        <v>37</v>
      </c>
      <c r="E262" s="331" t="s">
        <v>1473</v>
      </c>
      <c r="F262" s="331" t="s">
        <v>1065</v>
      </c>
      <c r="G262" s="331"/>
      <c r="H262" s="333" t="s">
        <v>33</v>
      </c>
      <c r="I262" s="332" t="s">
        <v>1046</v>
      </c>
      <c r="J262" s="332" t="s">
        <v>1474</v>
      </c>
      <c r="K262" s="334" t="n">
        <v>86.64</v>
      </c>
    </row>
    <row r="263" s="321" customFormat="true" ht="15.75" hidden="false" customHeight="false" outlineLevel="0" collapsed="false">
      <c r="A263" s="327"/>
      <c r="B263" s="328"/>
      <c r="C263" s="328"/>
      <c r="D263" s="328"/>
      <c r="E263" s="328"/>
      <c r="F263" s="328"/>
      <c r="G263" s="328"/>
      <c r="H263" s="328"/>
      <c r="I263" s="328"/>
      <c r="J263" s="328"/>
      <c r="K263" s="329"/>
    </row>
    <row r="264" customFormat="false" ht="15" hidden="false" customHeight="true" outlineLevel="0" collapsed="false">
      <c r="A264" s="311"/>
      <c r="B264" s="312" t="s">
        <v>12</v>
      </c>
      <c r="C264" s="313" t="s">
        <v>13</v>
      </c>
      <c r="D264" s="312" t="s">
        <v>14</v>
      </c>
      <c r="E264" s="312" t="s">
        <v>15</v>
      </c>
      <c r="F264" s="312" t="s">
        <v>1021</v>
      </c>
      <c r="G264" s="312"/>
      <c r="H264" s="314" t="s">
        <v>16</v>
      </c>
      <c r="I264" s="313" t="s">
        <v>17</v>
      </c>
      <c r="J264" s="313" t="s">
        <v>18</v>
      </c>
      <c r="K264" s="315" t="s">
        <v>20</v>
      </c>
    </row>
    <row r="265" s="321" customFormat="true" ht="33.75" hidden="false" customHeight="true" outlineLevel="0" collapsed="false">
      <c r="A265" s="316" t="s">
        <v>1022</v>
      </c>
      <c r="B265" s="317" t="s">
        <v>1475</v>
      </c>
      <c r="C265" s="318" t="s">
        <v>1476</v>
      </c>
      <c r="D265" s="317" t="s">
        <v>25</v>
      </c>
      <c r="E265" s="317" t="s">
        <v>444</v>
      </c>
      <c r="F265" s="317" t="s">
        <v>1041</v>
      </c>
      <c r="G265" s="317"/>
      <c r="H265" s="319" t="s">
        <v>33</v>
      </c>
      <c r="I265" s="318" t="n">
        <v>1</v>
      </c>
      <c r="J265" s="318" t="s">
        <v>1477</v>
      </c>
      <c r="K265" s="320" t="s">
        <v>1477</v>
      </c>
    </row>
    <row r="266" customFormat="false" ht="22.5" hidden="false" customHeight="true" outlineLevel="0" collapsed="false">
      <c r="A266" s="322" t="s">
        <v>1027</v>
      </c>
      <c r="B266" s="323"/>
      <c r="C266" s="324" t="s">
        <v>1060</v>
      </c>
      <c r="D266" s="323" t="s">
        <v>37</v>
      </c>
      <c r="E266" s="323" t="s">
        <v>1061</v>
      </c>
      <c r="F266" s="323" t="s">
        <v>1030</v>
      </c>
      <c r="G266" s="323"/>
      <c r="H266" s="325" t="s">
        <v>1036</v>
      </c>
      <c r="I266" s="324" t="s">
        <v>1478</v>
      </c>
      <c r="J266" s="324" t="s">
        <v>1062</v>
      </c>
      <c r="K266" s="326" t="n">
        <v>2.54</v>
      </c>
    </row>
    <row r="267" customFormat="false" ht="22.5" hidden="false" customHeight="true" outlineLevel="0" collapsed="false">
      <c r="A267" s="322" t="s">
        <v>1027</v>
      </c>
      <c r="B267" s="323"/>
      <c r="C267" s="324" t="s">
        <v>1125</v>
      </c>
      <c r="D267" s="323" t="s">
        <v>37</v>
      </c>
      <c r="E267" s="323" t="s">
        <v>1126</v>
      </c>
      <c r="F267" s="323" t="s">
        <v>1030</v>
      </c>
      <c r="G267" s="323"/>
      <c r="H267" s="325" t="s">
        <v>1036</v>
      </c>
      <c r="I267" s="324" t="s">
        <v>1478</v>
      </c>
      <c r="J267" s="324" t="s">
        <v>1127</v>
      </c>
      <c r="K267" s="326" t="n">
        <v>3.21</v>
      </c>
    </row>
    <row r="268" customFormat="false" ht="22.5" hidden="false" customHeight="true" outlineLevel="0" collapsed="false">
      <c r="A268" s="330" t="s">
        <v>1043</v>
      </c>
      <c r="B268" s="331"/>
      <c r="C268" s="332" t="s">
        <v>1479</v>
      </c>
      <c r="D268" s="331" t="s">
        <v>37</v>
      </c>
      <c r="E268" s="331" t="s">
        <v>1480</v>
      </c>
      <c r="F268" s="331" t="s">
        <v>1065</v>
      </c>
      <c r="G268" s="331"/>
      <c r="H268" s="333" t="s">
        <v>33</v>
      </c>
      <c r="I268" s="332" t="s">
        <v>1046</v>
      </c>
      <c r="J268" s="332" t="s">
        <v>1481</v>
      </c>
      <c r="K268" s="334" t="n">
        <v>0.96</v>
      </c>
    </row>
    <row r="269" customFormat="false" ht="22.5" hidden="false" customHeight="true" outlineLevel="0" collapsed="false">
      <c r="A269" s="330" t="s">
        <v>1043</v>
      </c>
      <c r="B269" s="331"/>
      <c r="C269" s="332" t="s">
        <v>1482</v>
      </c>
      <c r="D269" s="331" t="s">
        <v>37</v>
      </c>
      <c r="E269" s="331" t="s">
        <v>1483</v>
      </c>
      <c r="F269" s="331" t="s">
        <v>1065</v>
      </c>
      <c r="G269" s="331"/>
      <c r="H269" s="333" t="s">
        <v>33</v>
      </c>
      <c r="I269" s="332" t="s">
        <v>1046</v>
      </c>
      <c r="J269" s="332" t="s">
        <v>1484</v>
      </c>
      <c r="K269" s="334" t="n">
        <v>3.44</v>
      </c>
    </row>
    <row r="270" customFormat="false" ht="34.5" hidden="false" customHeight="true" outlineLevel="0" collapsed="false">
      <c r="A270" s="330" t="s">
        <v>1043</v>
      </c>
      <c r="B270" s="331"/>
      <c r="C270" s="332" t="s">
        <v>1451</v>
      </c>
      <c r="D270" s="331" t="s">
        <v>37</v>
      </c>
      <c r="E270" s="331" t="s">
        <v>1452</v>
      </c>
      <c r="F270" s="331" t="s">
        <v>1065</v>
      </c>
      <c r="G270" s="331"/>
      <c r="H270" s="333" t="s">
        <v>33</v>
      </c>
      <c r="I270" s="332" t="s">
        <v>1485</v>
      </c>
      <c r="J270" s="332" t="s">
        <v>1454</v>
      </c>
      <c r="K270" s="334" t="n">
        <v>0.68</v>
      </c>
    </row>
    <row r="271" s="321" customFormat="true" ht="15.75" hidden="false" customHeight="false" outlineLevel="0" collapsed="false">
      <c r="A271" s="327"/>
      <c r="B271" s="328"/>
      <c r="C271" s="328"/>
      <c r="D271" s="328"/>
      <c r="E271" s="328"/>
      <c r="F271" s="328"/>
      <c r="G271" s="328"/>
      <c r="H271" s="328"/>
      <c r="I271" s="328"/>
      <c r="J271" s="328"/>
      <c r="K271" s="329"/>
    </row>
    <row r="272" customFormat="false" ht="15" hidden="false" customHeight="true" outlineLevel="0" collapsed="false">
      <c r="A272" s="311"/>
      <c r="B272" s="312" t="s">
        <v>12</v>
      </c>
      <c r="C272" s="313" t="s">
        <v>13</v>
      </c>
      <c r="D272" s="312" t="s">
        <v>14</v>
      </c>
      <c r="E272" s="312" t="s">
        <v>15</v>
      </c>
      <c r="F272" s="312" t="s">
        <v>1021</v>
      </c>
      <c r="G272" s="312"/>
      <c r="H272" s="314" t="s">
        <v>16</v>
      </c>
      <c r="I272" s="313" t="s">
        <v>17</v>
      </c>
      <c r="J272" s="313" t="s">
        <v>18</v>
      </c>
      <c r="K272" s="315" t="s">
        <v>20</v>
      </c>
    </row>
    <row r="273" s="321" customFormat="true" ht="45" hidden="false" customHeight="true" outlineLevel="0" collapsed="false">
      <c r="A273" s="316" t="s">
        <v>1022</v>
      </c>
      <c r="B273" s="317" t="s">
        <v>1486</v>
      </c>
      <c r="C273" s="318" t="s">
        <v>1487</v>
      </c>
      <c r="D273" s="317" t="s">
        <v>25</v>
      </c>
      <c r="E273" s="317" t="s">
        <v>447</v>
      </c>
      <c r="F273" s="317" t="s">
        <v>1355</v>
      </c>
      <c r="G273" s="317"/>
      <c r="H273" s="319" t="s">
        <v>33</v>
      </c>
      <c r="I273" s="318" t="n">
        <v>1</v>
      </c>
      <c r="J273" s="318" t="s">
        <v>1488</v>
      </c>
      <c r="K273" s="320" t="s">
        <v>1488</v>
      </c>
    </row>
    <row r="274" customFormat="false" ht="22.5" hidden="false" customHeight="true" outlineLevel="0" collapsed="false">
      <c r="A274" s="322" t="s">
        <v>1027</v>
      </c>
      <c r="B274" s="323"/>
      <c r="C274" s="324" t="s">
        <v>1125</v>
      </c>
      <c r="D274" s="323" t="s">
        <v>37</v>
      </c>
      <c r="E274" s="323" t="s">
        <v>1126</v>
      </c>
      <c r="F274" s="323" t="s">
        <v>1030</v>
      </c>
      <c r="G274" s="323"/>
      <c r="H274" s="325" t="s">
        <v>1036</v>
      </c>
      <c r="I274" s="324" t="s">
        <v>1489</v>
      </c>
      <c r="J274" s="324" t="s">
        <v>1127</v>
      </c>
      <c r="K274" s="326" t="n">
        <v>4.46</v>
      </c>
    </row>
    <row r="275" customFormat="false" ht="22.5" hidden="false" customHeight="true" outlineLevel="0" collapsed="false">
      <c r="A275" s="322" t="s">
        <v>1027</v>
      </c>
      <c r="B275" s="323"/>
      <c r="C275" s="324" t="s">
        <v>1122</v>
      </c>
      <c r="D275" s="323" t="s">
        <v>37</v>
      </c>
      <c r="E275" s="323" t="s">
        <v>1123</v>
      </c>
      <c r="F275" s="323" t="s">
        <v>1030</v>
      </c>
      <c r="G275" s="323"/>
      <c r="H275" s="325" t="s">
        <v>1036</v>
      </c>
      <c r="I275" s="324" t="s">
        <v>1489</v>
      </c>
      <c r="J275" s="324" t="s">
        <v>1124</v>
      </c>
      <c r="K275" s="326" t="n">
        <v>3.48</v>
      </c>
    </row>
    <row r="276" customFormat="false" ht="22.5" hidden="false" customHeight="true" outlineLevel="0" collapsed="false">
      <c r="A276" s="330" t="s">
        <v>1043</v>
      </c>
      <c r="B276" s="331"/>
      <c r="C276" s="332" t="s">
        <v>1445</v>
      </c>
      <c r="D276" s="331" t="s">
        <v>37</v>
      </c>
      <c r="E276" s="331" t="s">
        <v>1446</v>
      </c>
      <c r="F276" s="331" t="s">
        <v>1065</v>
      </c>
      <c r="G276" s="331"/>
      <c r="H276" s="333" t="s">
        <v>33</v>
      </c>
      <c r="I276" s="332" t="s">
        <v>1046</v>
      </c>
      <c r="J276" s="332" t="s">
        <v>1447</v>
      </c>
      <c r="K276" s="334" t="n">
        <v>1.77</v>
      </c>
    </row>
    <row r="277" customFormat="false" ht="22.5" hidden="false" customHeight="true" outlineLevel="0" collapsed="false">
      <c r="A277" s="330" t="s">
        <v>1043</v>
      </c>
      <c r="B277" s="331"/>
      <c r="C277" s="332" t="s">
        <v>1490</v>
      </c>
      <c r="D277" s="331" t="s">
        <v>37</v>
      </c>
      <c r="E277" s="331" t="s">
        <v>1491</v>
      </c>
      <c r="F277" s="331" t="s">
        <v>1065</v>
      </c>
      <c r="G277" s="331"/>
      <c r="H277" s="333" t="s">
        <v>33</v>
      </c>
      <c r="I277" s="332" t="s">
        <v>1046</v>
      </c>
      <c r="J277" s="332" t="s">
        <v>1492</v>
      </c>
      <c r="K277" s="334" t="n">
        <v>14.32</v>
      </c>
    </row>
    <row r="278" customFormat="false" ht="34.5" hidden="false" customHeight="true" outlineLevel="0" collapsed="false">
      <c r="A278" s="330" t="s">
        <v>1043</v>
      </c>
      <c r="B278" s="331"/>
      <c r="C278" s="332" t="s">
        <v>1451</v>
      </c>
      <c r="D278" s="331" t="s">
        <v>37</v>
      </c>
      <c r="E278" s="331" t="s">
        <v>1452</v>
      </c>
      <c r="F278" s="331" t="s">
        <v>1065</v>
      </c>
      <c r="G278" s="331"/>
      <c r="H278" s="333" t="s">
        <v>33</v>
      </c>
      <c r="I278" s="332" t="s">
        <v>1493</v>
      </c>
      <c r="J278" s="332" t="s">
        <v>1454</v>
      </c>
      <c r="K278" s="334" t="n">
        <v>0.83</v>
      </c>
    </row>
    <row r="279" s="321" customFormat="true" ht="15.75" hidden="false" customHeight="false" outlineLevel="0" collapsed="false">
      <c r="A279" s="327"/>
      <c r="B279" s="328"/>
      <c r="C279" s="328"/>
      <c r="D279" s="328"/>
      <c r="E279" s="328"/>
      <c r="F279" s="328"/>
      <c r="G279" s="328"/>
      <c r="H279" s="328"/>
      <c r="I279" s="328"/>
      <c r="J279" s="328"/>
      <c r="K279" s="329"/>
    </row>
    <row r="280" customFormat="false" ht="15" hidden="false" customHeight="true" outlineLevel="0" collapsed="false">
      <c r="A280" s="311"/>
      <c r="B280" s="312" t="s">
        <v>12</v>
      </c>
      <c r="C280" s="313" t="s">
        <v>13</v>
      </c>
      <c r="D280" s="312" t="s">
        <v>14</v>
      </c>
      <c r="E280" s="312" t="s">
        <v>15</v>
      </c>
      <c r="F280" s="312" t="s">
        <v>1021</v>
      </c>
      <c r="G280" s="312"/>
      <c r="H280" s="314" t="s">
        <v>16</v>
      </c>
      <c r="I280" s="313" t="s">
        <v>17</v>
      </c>
      <c r="J280" s="313" t="s">
        <v>18</v>
      </c>
      <c r="K280" s="315" t="s">
        <v>20</v>
      </c>
    </row>
    <row r="281" s="321" customFormat="true" ht="22.5" hidden="false" customHeight="true" outlineLevel="0" collapsed="false">
      <c r="A281" s="316" t="s">
        <v>1022</v>
      </c>
      <c r="B281" s="317" t="s">
        <v>1494</v>
      </c>
      <c r="C281" s="318" t="s">
        <v>1495</v>
      </c>
      <c r="D281" s="317" t="s">
        <v>25</v>
      </c>
      <c r="E281" s="317" t="s">
        <v>468</v>
      </c>
      <c r="F281" s="317" t="s">
        <v>1355</v>
      </c>
      <c r="G281" s="317"/>
      <c r="H281" s="319" t="s">
        <v>33</v>
      </c>
      <c r="I281" s="318" t="n">
        <v>1</v>
      </c>
      <c r="J281" s="318" t="s">
        <v>1496</v>
      </c>
      <c r="K281" s="320" t="s">
        <v>1496</v>
      </c>
    </row>
    <row r="282" customFormat="false" ht="22.5" hidden="false" customHeight="true" outlineLevel="0" collapsed="false">
      <c r="A282" s="322" t="s">
        <v>1027</v>
      </c>
      <c r="B282" s="323"/>
      <c r="C282" s="324" t="s">
        <v>1125</v>
      </c>
      <c r="D282" s="323" t="s">
        <v>37</v>
      </c>
      <c r="E282" s="323" t="s">
        <v>1126</v>
      </c>
      <c r="F282" s="323" t="s">
        <v>1030</v>
      </c>
      <c r="G282" s="323"/>
      <c r="H282" s="325" t="s">
        <v>1036</v>
      </c>
      <c r="I282" s="324" t="s">
        <v>1497</v>
      </c>
      <c r="J282" s="324" t="s">
        <v>1127</v>
      </c>
      <c r="K282" s="326" t="n">
        <v>2.31</v>
      </c>
    </row>
    <row r="283" customFormat="false" ht="22.5" hidden="false" customHeight="true" outlineLevel="0" collapsed="false">
      <c r="A283" s="322" t="s">
        <v>1027</v>
      </c>
      <c r="B283" s="323"/>
      <c r="C283" s="324" t="s">
        <v>1122</v>
      </c>
      <c r="D283" s="323" t="s">
        <v>37</v>
      </c>
      <c r="E283" s="323" t="s">
        <v>1123</v>
      </c>
      <c r="F283" s="323" t="s">
        <v>1030</v>
      </c>
      <c r="G283" s="323"/>
      <c r="H283" s="325" t="s">
        <v>1036</v>
      </c>
      <c r="I283" s="324" t="s">
        <v>1497</v>
      </c>
      <c r="J283" s="324" t="s">
        <v>1124</v>
      </c>
      <c r="K283" s="326" t="n">
        <v>1.81</v>
      </c>
    </row>
    <row r="284" customFormat="false" ht="22.5" hidden="false" customHeight="true" outlineLevel="0" collapsed="false">
      <c r="A284" s="330" t="s">
        <v>1043</v>
      </c>
      <c r="B284" s="331"/>
      <c r="C284" s="332" t="s">
        <v>1498</v>
      </c>
      <c r="D284" s="331" t="s">
        <v>37</v>
      </c>
      <c r="E284" s="331" t="s">
        <v>468</v>
      </c>
      <c r="F284" s="331" t="s">
        <v>1065</v>
      </c>
      <c r="G284" s="331"/>
      <c r="H284" s="333" t="s">
        <v>33</v>
      </c>
      <c r="I284" s="332" t="s">
        <v>1046</v>
      </c>
      <c r="J284" s="332" t="s">
        <v>1499</v>
      </c>
      <c r="K284" s="334" t="n">
        <v>2.82</v>
      </c>
    </row>
    <row r="285" customFormat="false" ht="34.5" hidden="false" customHeight="true" outlineLevel="0" collapsed="false">
      <c r="A285" s="330" t="s">
        <v>1043</v>
      </c>
      <c r="B285" s="331"/>
      <c r="C285" s="332" t="s">
        <v>1451</v>
      </c>
      <c r="D285" s="331" t="s">
        <v>37</v>
      </c>
      <c r="E285" s="331" t="s">
        <v>1452</v>
      </c>
      <c r="F285" s="331" t="s">
        <v>1065</v>
      </c>
      <c r="G285" s="331"/>
      <c r="H285" s="333" t="s">
        <v>33</v>
      </c>
      <c r="I285" s="332" t="s">
        <v>1212</v>
      </c>
      <c r="J285" s="332" t="s">
        <v>1454</v>
      </c>
      <c r="K285" s="334" t="n">
        <v>0.36</v>
      </c>
    </row>
    <row r="286" s="321" customFormat="true" ht="15.75" hidden="false" customHeight="false" outlineLevel="0" collapsed="false">
      <c r="A286" s="327"/>
      <c r="B286" s="328"/>
      <c r="C286" s="328"/>
      <c r="D286" s="328"/>
      <c r="E286" s="328"/>
      <c r="F286" s="328"/>
      <c r="G286" s="328"/>
      <c r="H286" s="328"/>
      <c r="I286" s="328"/>
      <c r="J286" s="328"/>
      <c r="K286" s="329"/>
    </row>
    <row r="287" customFormat="false" ht="15" hidden="false" customHeight="true" outlineLevel="0" collapsed="false">
      <c r="A287" s="311"/>
      <c r="B287" s="312" t="s">
        <v>12</v>
      </c>
      <c r="C287" s="313" t="s">
        <v>13</v>
      </c>
      <c r="D287" s="312" t="s">
        <v>14</v>
      </c>
      <c r="E287" s="312" t="s">
        <v>15</v>
      </c>
      <c r="F287" s="312" t="s">
        <v>1021</v>
      </c>
      <c r="G287" s="312"/>
      <c r="H287" s="314" t="s">
        <v>16</v>
      </c>
      <c r="I287" s="313" t="s">
        <v>17</v>
      </c>
      <c r="J287" s="313" t="s">
        <v>18</v>
      </c>
      <c r="K287" s="315" t="s">
        <v>20</v>
      </c>
    </row>
    <row r="288" s="321" customFormat="true" ht="22.5" hidden="false" customHeight="true" outlineLevel="0" collapsed="false">
      <c r="A288" s="316" t="s">
        <v>1022</v>
      </c>
      <c r="B288" s="317" t="s">
        <v>1500</v>
      </c>
      <c r="C288" s="318" t="s">
        <v>1501</v>
      </c>
      <c r="D288" s="317" t="s">
        <v>25</v>
      </c>
      <c r="E288" s="317" t="s">
        <v>471</v>
      </c>
      <c r="F288" s="317" t="s">
        <v>1041</v>
      </c>
      <c r="G288" s="317"/>
      <c r="H288" s="319" t="s">
        <v>33</v>
      </c>
      <c r="I288" s="318" t="n">
        <v>1</v>
      </c>
      <c r="J288" s="318" t="s">
        <v>1502</v>
      </c>
      <c r="K288" s="320" t="s">
        <v>1502</v>
      </c>
    </row>
    <row r="289" customFormat="false" ht="22.5" hidden="false" customHeight="true" outlineLevel="0" collapsed="false">
      <c r="A289" s="322" t="s">
        <v>1027</v>
      </c>
      <c r="B289" s="323"/>
      <c r="C289" s="324" t="s">
        <v>1122</v>
      </c>
      <c r="D289" s="323" t="s">
        <v>37</v>
      </c>
      <c r="E289" s="323" t="s">
        <v>1123</v>
      </c>
      <c r="F289" s="323" t="s">
        <v>1030</v>
      </c>
      <c r="G289" s="323"/>
      <c r="H289" s="325" t="s">
        <v>1036</v>
      </c>
      <c r="I289" s="324" t="s">
        <v>1503</v>
      </c>
      <c r="J289" s="324" t="s">
        <v>1124</v>
      </c>
      <c r="K289" s="326" t="n">
        <v>6.57</v>
      </c>
    </row>
    <row r="290" customFormat="false" ht="22.5" hidden="false" customHeight="true" outlineLevel="0" collapsed="false">
      <c r="A290" s="322" t="s">
        <v>1027</v>
      </c>
      <c r="B290" s="323"/>
      <c r="C290" s="324" t="s">
        <v>1125</v>
      </c>
      <c r="D290" s="323" t="s">
        <v>37</v>
      </c>
      <c r="E290" s="323" t="s">
        <v>1126</v>
      </c>
      <c r="F290" s="323" t="s">
        <v>1030</v>
      </c>
      <c r="G290" s="323"/>
      <c r="H290" s="325" t="s">
        <v>1036</v>
      </c>
      <c r="I290" s="324" t="s">
        <v>1503</v>
      </c>
      <c r="J290" s="324" t="s">
        <v>1127</v>
      </c>
      <c r="K290" s="326" t="n">
        <v>8.42</v>
      </c>
    </row>
    <row r="291" customFormat="false" ht="22.5" hidden="false" customHeight="true" outlineLevel="0" collapsed="false">
      <c r="A291" s="330" t="s">
        <v>1043</v>
      </c>
      <c r="B291" s="331"/>
      <c r="C291" s="332" t="s">
        <v>1375</v>
      </c>
      <c r="D291" s="331" t="s">
        <v>37</v>
      </c>
      <c r="E291" s="331" t="s">
        <v>1376</v>
      </c>
      <c r="F291" s="331" t="s">
        <v>1065</v>
      </c>
      <c r="G291" s="331"/>
      <c r="H291" s="333" t="s">
        <v>33</v>
      </c>
      <c r="I291" s="332" t="s">
        <v>1504</v>
      </c>
      <c r="J291" s="332" t="s">
        <v>1378</v>
      </c>
      <c r="K291" s="334" t="n">
        <v>3.35</v>
      </c>
    </row>
    <row r="292" customFormat="false" ht="22.5" hidden="false" customHeight="true" outlineLevel="0" collapsed="false">
      <c r="A292" s="330" t="s">
        <v>1043</v>
      </c>
      <c r="B292" s="331"/>
      <c r="C292" s="332" t="s">
        <v>1505</v>
      </c>
      <c r="D292" s="331" t="s">
        <v>37</v>
      </c>
      <c r="E292" s="331" t="s">
        <v>1506</v>
      </c>
      <c r="F292" s="331" t="s">
        <v>1065</v>
      </c>
      <c r="G292" s="331"/>
      <c r="H292" s="333" t="s">
        <v>33</v>
      </c>
      <c r="I292" s="332" t="s">
        <v>1046</v>
      </c>
      <c r="J292" s="332" t="s">
        <v>1507</v>
      </c>
      <c r="K292" s="334" t="n">
        <v>10.74</v>
      </c>
    </row>
    <row r="293" customFormat="false" ht="23.25" hidden="false" customHeight="true" outlineLevel="0" collapsed="false">
      <c r="A293" s="330" t="s">
        <v>1043</v>
      </c>
      <c r="B293" s="331"/>
      <c r="C293" s="332" t="s">
        <v>1382</v>
      </c>
      <c r="D293" s="331" t="s">
        <v>37</v>
      </c>
      <c r="E293" s="331" t="s">
        <v>1383</v>
      </c>
      <c r="F293" s="331" t="s">
        <v>1065</v>
      </c>
      <c r="G293" s="331"/>
      <c r="H293" s="333" t="s">
        <v>33</v>
      </c>
      <c r="I293" s="332" t="s">
        <v>1508</v>
      </c>
      <c r="J293" s="332" t="s">
        <v>1385</v>
      </c>
      <c r="K293" s="334" t="n">
        <v>3.93</v>
      </c>
    </row>
    <row r="294" s="321" customFormat="true" ht="15.75" hidden="false" customHeight="false" outlineLevel="0" collapsed="false">
      <c r="A294" s="327"/>
      <c r="B294" s="328"/>
      <c r="C294" s="328"/>
      <c r="D294" s="328"/>
      <c r="E294" s="328"/>
      <c r="F294" s="328"/>
      <c r="G294" s="328"/>
      <c r="H294" s="328"/>
      <c r="I294" s="328"/>
      <c r="J294" s="328"/>
      <c r="K294" s="329"/>
    </row>
    <row r="295" customFormat="false" ht="15" hidden="false" customHeight="true" outlineLevel="0" collapsed="false">
      <c r="A295" s="311"/>
      <c r="B295" s="312" t="s">
        <v>12</v>
      </c>
      <c r="C295" s="313" t="s">
        <v>13</v>
      </c>
      <c r="D295" s="312" t="s">
        <v>14</v>
      </c>
      <c r="E295" s="312" t="s">
        <v>15</v>
      </c>
      <c r="F295" s="312" t="s">
        <v>1021</v>
      </c>
      <c r="G295" s="312"/>
      <c r="H295" s="314" t="s">
        <v>16</v>
      </c>
      <c r="I295" s="313" t="s">
        <v>17</v>
      </c>
      <c r="J295" s="313" t="s">
        <v>18</v>
      </c>
      <c r="K295" s="315" t="s">
        <v>20</v>
      </c>
    </row>
    <row r="296" s="321" customFormat="true" ht="22.5" hidden="false" customHeight="true" outlineLevel="0" collapsed="false">
      <c r="A296" s="316" t="s">
        <v>1022</v>
      </c>
      <c r="B296" s="317" t="s">
        <v>1509</v>
      </c>
      <c r="C296" s="318" t="s">
        <v>1510</v>
      </c>
      <c r="D296" s="317" t="s">
        <v>25</v>
      </c>
      <c r="E296" s="317" t="s">
        <v>489</v>
      </c>
      <c r="F296" s="317" t="s">
        <v>1355</v>
      </c>
      <c r="G296" s="317"/>
      <c r="H296" s="319" t="s">
        <v>33</v>
      </c>
      <c r="I296" s="318" t="n">
        <v>1</v>
      </c>
      <c r="J296" s="318" t="s">
        <v>1511</v>
      </c>
      <c r="K296" s="320" t="s">
        <v>1511</v>
      </c>
    </row>
    <row r="297" customFormat="false" ht="22.5" hidden="false" customHeight="true" outlineLevel="0" collapsed="false">
      <c r="A297" s="322" t="s">
        <v>1027</v>
      </c>
      <c r="B297" s="323"/>
      <c r="C297" s="324" t="s">
        <v>1125</v>
      </c>
      <c r="D297" s="323" t="s">
        <v>37</v>
      </c>
      <c r="E297" s="323" t="s">
        <v>1126</v>
      </c>
      <c r="F297" s="323" t="s">
        <v>1030</v>
      </c>
      <c r="G297" s="323"/>
      <c r="H297" s="325" t="s">
        <v>1036</v>
      </c>
      <c r="I297" s="324" t="s">
        <v>1512</v>
      </c>
      <c r="J297" s="324" t="s">
        <v>1127</v>
      </c>
      <c r="K297" s="326" t="n">
        <v>1.24</v>
      </c>
    </row>
    <row r="298" customFormat="false" ht="22.5" hidden="false" customHeight="true" outlineLevel="0" collapsed="false">
      <c r="A298" s="322" t="s">
        <v>1027</v>
      </c>
      <c r="B298" s="323"/>
      <c r="C298" s="324" t="s">
        <v>1060</v>
      </c>
      <c r="D298" s="323" t="s">
        <v>37</v>
      </c>
      <c r="E298" s="323" t="s">
        <v>1061</v>
      </c>
      <c r="F298" s="323" t="s">
        <v>1030</v>
      </c>
      <c r="G298" s="323"/>
      <c r="H298" s="325" t="s">
        <v>1036</v>
      </c>
      <c r="I298" s="324" t="s">
        <v>1512</v>
      </c>
      <c r="J298" s="324" t="s">
        <v>1062</v>
      </c>
      <c r="K298" s="326" t="n">
        <v>0.98</v>
      </c>
    </row>
    <row r="299" customFormat="false" ht="22.5" hidden="false" customHeight="true" outlineLevel="0" collapsed="false">
      <c r="A299" s="330" t="s">
        <v>1043</v>
      </c>
      <c r="B299" s="331"/>
      <c r="C299" s="332" t="s">
        <v>1513</v>
      </c>
      <c r="D299" s="331" t="s">
        <v>37</v>
      </c>
      <c r="E299" s="331" t="s">
        <v>1514</v>
      </c>
      <c r="F299" s="331" t="s">
        <v>1065</v>
      </c>
      <c r="G299" s="331"/>
      <c r="H299" s="333" t="s">
        <v>33</v>
      </c>
      <c r="I299" s="332" t="s">
        <v>1046</v>
      </c>
      <c r="J299" s="332" t="s">
        <v>1515</v>
      </c>
      <c r="K299" s="334" t="n">
        <v>3.98</v>
      </c>
    </row>
    <row r="300" customFormat="false" ht="22.5" hidden="false" customHeight="true" outlineLevel="0" collapsed="false">
      <c r="A300" s="330" t="s">
        <v>1043</v>
      </c>
      <c r="B300" s="331"/>
      <c r="C300" s="332" t="s">
        <v>1458</v>
      </c>
      <c r="D300" s="331" t="s">
        <v>37</v>
      </c>
      <c r="E300" s="331" t="s">
        <v>1459</v>
      </c>
      <c r="F300" s="331" t="s">
        <v>1065</v>
      </c>
      <c r="G300" s="331"/>
      <c r="H300" s="333" t="s">
        <v>33</v>
      </c>
      <c r="I300" s="332" t="s">
        <v>1046</v>
      </c>
      <c r="J300" s="332" t="s">
        <v>1460</v>
      </c>
      <c r="K300" s="334" t="n">
        <v>1</v>
      </c>
    </row>
    <row r="301" customFormat="false" ht="34.5" hidden="false" customHeight="true" outlineLevel="0" collapsed="false">
      <c r="A301" s="330" t="s">
        <v>1043</v>
      </c>
      <c r="B301" s="331"/>
      <c r="C301" s="332" t="s">
        <v>1451</v>
      </c>
      <c r="D301" s="331" t="s">
        <v>37</v>
      </c>
      <c r="E301" s="331" t="s">
        <v>1452</v>
      </c>
      <c r="F301" s="331" t="s">
        <v>1065</v>
      </c>
      <c r="G301" s="331"/>
      <c r="H301" s="333" t="s">
        <v>33</v>
      </c>
      <c r="I301" s="332" t="s">
        <v>1516</v>
      </c>
      <c r="J301" s="332" t="s">
        <v>1454</v>
      </c>
      <c r="K301" s="334" t="n">
        <v>0.14</v>
      </c>
    </row>
    <row r="302" s="321" customFormat="true" ht="15.75" hidden="false" customHeight="false" outlineLevel="0" collapsed="false">
      <c r="A302" s="327"/>
      <c r="B302" s="328"/>
      <c r="C302" s="328"/>
      <c r="D302" s="328"/>
      <c r="E302" s="328"/>
      <c r="F302" s="328"/>
      <c r="G302" s="328"/>
      <c r="H302" s="328"/>
      <c r="I302" s="328"/>
      <c r="J302" s="328"/>
      <c r="K302" s="329"/>
    </row>
    <row r="303" customFormat="false" ht="15" hidden="false" customHeight="true" outlineLevel="0" collapsed="false">
      <c r="A303" s="311"/>
      <c r="B303" s="312" t="s">
        <v>12</v>
      </c>
      <c r="C303" s="313" t="s">
        <v>13</v>
      </c>
      <c r="D303" s="312" t="s">
        <v>14</v>
      </c>
      <c r="E303" s="312" t="s">
        <v>15</v>
      </c>
      <c r="F303" s="312" t="s">
        <v>1021</v>
      </c>
      <c r="G303" s="312"/>
      <c r="H303" s="314" t="s">
        <v>16</v>
      </c>
      <c r="I303" s="313" t="s">
        <v>17</v>
      </c>
      <c r="J303" s="313" t="s">
        <v>18</v>
      </c>
      <c r="K303" s="315" t="s">
        <v>20</v>
      </c>
    </row>
    <row r="304" s="321" customFormat="true" ht="22.5" hidden="false" customHeight="true" outlineLevel="0" collapsed="false">
      <c r="A304" s="316" t="s">
        <v>1022</v>
      </c>
      <c r="B304" s="317" t="s">
        <v>1517</v>
      </c>
      <c r="C304" s="318" t="s">
        <v>1518</v>
      </c>
      <c r="D304" s="317" t="s">
        <v>25</v>
      </c>
      <c r="E304" s="317" t="s">
        <v>560</v>
      </c>
      <c r="F304" s="317" t="s">
        <v>1054</v>
      </c>
      <c r="G304" s="317"/>
      <c r="H304" s="319" t="s">
        <v>33</v>
      </c>
      <c r="I304" s="318" t="n">
        <v>1</v>
      </c>
      <c r="J304" s="318" t="s">
        <v>1519</v>
      </c>
      <c r="K304" s="320" t="s">
        <v>1519</v>
      </c>
    </row>
    <row r="305" customFormat="false" ht="22.5" hidden="false" customHeight="true" outlineLevel="0" collapsed="false">
      <c r="A305" s="322" t="s">
        <v>1027</v>
      </c>
      <c r="B305" s="323"/>
      <c r="C305" s="324" t="s">
        <v>1056</v>
      </c>
      <c r="D305" s="323" t="s">
        <v>37</v>
      </c>
      <c r="E305" s="323" t="s">
        <v>1057</v>
      </c>
      <c r="F305" s="323" t="s">
        <v>1030</v>
      </c>
      <c r="G305" s="323"/>
      <c r="H305" s="325" t="s">
        <v>1036</v>
      </c>
      <c r="I305" s="324" t="s">
        <v>1214</v>
      </c>
      <c r="J305" s="324" t="s">
        <v>1059</v>
      </c>
      <c r="K305" s="326" t="n">
        <v>5.41</v>
      </c>
    </row>
    <row r="306" customFormat="false" ht="22.5" hidden="false" customHeight="true" outlineLevel="0" collapsed="false">
      <c r="A306" s="322" t="s">
        <v>1027</v>
      </c>
      <c r="B306" s="323"/>
      <c r="C306" s="324" t="s">
        <v>1060</v>
      </c>
      <c r="D306" s="323" t="s">
        <v>37</v>
      </c>
      <c r="E306" s="323" t="s">
        <v>1061</v>
      </c>
      <c r="F306" s="323" t="s">
        <v>1030</v>
      </c>
      <c r="G306" s="323"/>
      <c r="H306" s="325" t="s">
        <v>1036</v>
      </c>
      <c r="I306" s="324" t="s">
        <v>1214</v>
      </c>
      <c r="J306" s="324" t="s">
        <v>1062</v>
      </c>
      <c r="K306" s="326" t="n">
        <v>4.23</v>
      </c>
    </row>
    <row r="307" customFormat="false" ht="23.25" hidden="false" customHeight="true" outlineLevel="0" collapsed="false">
      <c r="A307" s="330" t="s">
        <v>1043</v>
      </c>
      <c r="B307" s="331"/>
      <c r="C307" s="332" t="s">
        <v>1520</v>
      </c>
      <c r="D307" s="331" t="s">
        <v>25</v>
      </c>
      <c r="E307" s="331" t="s">
        <v>1521</v>
      </c>
      <c r="F307" s="331" t="s">
        <v>1065</v>
      </c>
      <c r="G307" s="331"/>
      <c r="H307" s="333" t="s">
        <v>33</v>
      </c>
      <c r="I307" s="332" t="s">
        <v>1046</v>
      </c>
      <c r="J307" s="332" t="s">
        <v>1522</v>
      </c>
      <c r="K307" s="334" t="n">
        <v>64.37</v>
      </c>
    </row>
    <row r="308" s="321" customFormat="true" ht="15.75" hidden="false" customHeight="false" outlineLevel="0" collapsed="false">
      <c r="A308" s="327"/>
      <c r="B308" s="328"/>
      <c r="C308" s="328"/>
      <c r="D308" s="328"/>
      <c r="E308" s="328"/>
      <c r="F308" s="328"/>
      <c r="G308" s="328"/>
      <c r="H308" s="328"/>
      <c r="I308" s="328"/>
      <c r="J308" s="328"/>
      <c r="K308" s="329"/>
    </row>
    <row r="309" customFormat="false" ht="15" hidden="false" customHeight="true" outlineLevel="0" collapsed="false">
      <c r="A309" s="311"/>
      <c r="B309" s="312" t="s">
        <v>12</v>
      </c>
      <c r="C309" s="313" t="s">
        <v>13</v>
      </c>
      <c r="D309" s="312" t="s">
        <v>14</v>
      </c>
      <c r="E309" s="312" t="s">
        <v>15</v>
      </c>
      <c r="F309" s="312" t="s">
        <v>1021</v>
      </c>
      <c r="G309" s="312"/>
      <c r="H309" s="314" t="s">
        <v>16</v>
      </c>
      <c r="I309" s="313" t="s">
        <v>17</v>
      </c>
      <c r="J309" s="313" t="s">
        <v>18</v>
      </c>
      <c r="K309" s="315" t="s">
        <v>20</v>
      </c>
    </row>
    <row r="310" s="321" customFormat="true" ht="33.75" hidden="false" customHeight="true" outlineLevel="0" collapsed="false">
      <c r="A310" s="316" t="s">
        <v>1022</v>
      </c>
      <c r="B310" s="317" t="s">
        <v>1523</v>
      </c>
      <c r="C310" s="318" t="s">
        <v>1524</v>
      </c>
      <c r="D310" s="317" t="s">
        <v>25</v>
      </c>
      <c r="E310" s="317" t="s">
        <v>581</v>
      </c>
      <c r="F310" s="317" t="s">
        <v>1054</v>
      </c>
      <c r="G310" s="317"/>
      <c r="H310" s="319" t="s">
        <v>33</v>
      </c>
      <c r="I310" s="318" t="n">
        <v>1</v>
      </c>
      <c r="J310" s="318" t="s">
        <v>1525</v>
      </c>
      <c r="K310" s="320" t="s">
        <v>1525</v>
      </c>
    </row>
    <row r="311" customFormat="false" ht="22.5" hidden="false" customHeight="true" outlineLevel="0" collapsed="false">
      <c r="A311" s="322" t="s">
        <v>1027</v>
      </c>
      <c r="B311" s="323"/>
      <c r="C311" s="324" t="s">
        <v>1056</v>
      </c>
      <c r="D311" s="323" t="s">
        <v>37</v>
      </c>
      <c r="E311" s="323" t="s">
        <v>1057</v>
      </c>
      <c r="F311" s="323" t="s">
        <v>1030</v>
      </c>
      <c r="G311" s="323"/>
      <c r="H311" s="325" t="s">
        <v>1036</v>
      </c>
      <c r="I311" s="324" t="s">
        <v>1199</v>
      </c>
      <c r="J311" s="324" t="s">
        <v>1059</v>
      </c>
      <c r="K311" s="326" t="n">
        <v>15.33</v>
      </c>
    </row>
    <row r="312" customFormat="false" ht="22.5" hidden="false" customHeight="true" outlineLevel="0" collapsed="false">
      <c r="A312" s="322" t="s">
        <v>1027</v>
      </c>
      <c r="B312" s="323"/>
      <c r="C312" s="324" t="s">
        <v>1060</v>
      </c>
      <c r="D312" s="323" t="s">
        <v>37</v>
      </c>
      <c r="E312" s="323" t="s">
        <v>1061</v>
      </c>
      <c r="F312" s="323" t="s">
        <v>1030</v>
      </c>
      <c r="G312" s="323"/>
      <c r="H312" s="325" t="s">
        <v>1036</v>
      </c>
      <c r="I312" s="324" t="s">
        <v>1199</v>
      </c>
      <c r="J312" s="324" t="s">
        <v>1062</v>
      </c>
      <c r="K312" s="326" t="n">
        <v>12.01</v>
      </c>
    </row>
    <row r="313" customFormat="false" ht="33.75" hidden="false" customHeight="true" outlineLevel="0" collapsed="false">
      <c r="A313" s="330" t="s">
        <v>1043</v>
      </c>
      <c r="B313" s="331"/>
      <c r="C313" s="332" t="s">
        <v>1526</v>
      </c>
      <c r="D313" s="331" t="s">
        <v>37</v>
      </c>
      <c r="E313" s="331" t="s">
        <v>1527</v>
      </c>
      <c r="F313" s="331" t="s">
        <v>1065</v>
      </c>
      <c r="G313" s="331"/>
      <c r="H313" s="333" t="s">
        <v>33</v>
      </c>
      <c r="I313" s="332" t="s">
        <v>1046</v>
      </c>
      <c r="J313" s="332" t="s">
        <v>1528</v>
      </c>
      <c r="K313" s="334" t="n">
        <v>13.47</v>
      </c>
    </row>
    <row r="314" customFormat="false" ht="23.25" hidden="false" customHeight="true" outlineLevel="0" collapsed="false">
      <c r="A314" s="330" t="s">
        <v>1043</v>
      </c>
      <c r="B314" s="331"/>
      <c r="C314" s="332" t="s">
        <v>1529</v>
      </c>
      <c r="D314" s="331" t="s">
        <v>37</v>
      </c>
      <c r="E314" s="331" t="s">
        <v>1530</v>
      </c>
      <c r="F314" s="331" t="s">
        <v>1065</v>
      </c>
      <c r="G314" s="331"/>
      <c r="H314" s="333" t="s">
        <v>33</v>
      </c>
      <c r="I314" s="332" t="s">
        <v>1070</v>
      </c>
      <c r="J314" s="332" t="s">
        <v>1531</v>
      </c>
      <c r="K314" s="334" t="n">
        <v>81.22</v>
      </c>
    </row>
    <row r="315" s="321" customFormat="true" ht="15.75" hidden="false" customHeight="false" outlineLevel="0" collapsed="false">
      <c r="A315" s="327"/>
      <c r="B315" s="328"/>
      <c r="C315" s="328"/>
      <c r="D315" s="328"/>
      <c r="E315" s="328"/>
      <c r="F315" s="328"/>
      <c r="G315" s="328"/>
      <c r="H315" s="328"/>
      <c r="I315" s="328"/>
      <c r="J315" s="328"/>
      <c r="K315" s="329"/>
    </row>
    <row r="316" customFormat="false" ht="15" hidden="false" customHeight="true" outlineLevel="0" collapsed="false">
      <c r="A316" s="311"/>
      <c r="B316" s="312" t="s">
        <v>12</v>
      </c>
      <c r="C316" s="313" t="s">
        <v>13</v>
      </c>
      <c r="D316" s="312" t="s">
        <v>14</v>
      </c>
      <c r="E316" s="312" t="s">
        <v>15</v>
      </c>
      <c r="F316" s="312" t="s">
        <v>1021</v>
      </c>
      <c r="G316" s="312"/>
      <c r="H316" s="314" t="s">
        <v>16</v>
      </c>
      <c r="I316" s="313" t="s">
        <v>17</v>
      </c>
      <c r="J316" s="313" t="s">
        <v>18</v>
      </c>
      <c r="K316" s="315" t="s">
        <v>20</v>
      </c>
    </row>
    <row r="317" s="321" customFormat="true" ht="22.5" hidden="false" customHeight="true" outlineLevel="0" collapsed="false">
      <c r="A317" s="316" t="s">
        <v>1022</v>
      </c>
      <c r="B317" s="317" t="s">
        <v>1532</v>
      </c>
      <c r="C317" s="318" t="s">
        <v>1533</v>
      </c>
      <c r="D317" s="317" t="s">
        <v>25</v>
      </c>
      <c r="E317" s="317" t="s">
        <v>614</v>
      </c>
      <c r="F317" s="317" t="s">
        <v>1054</v>
      </c>
      <c r="G317" s="317"/>
      <c r="H317" s="319" t="s">
        <v>33</v>
      </c>
      <c r="I317" s="318" t="n">
        <v>1</v>
      </c>
      <c r="J317" s="318" t="s">
        <v>1534</v>
      </c>
      <c r="K317" s="320" t="s">
        <v>1534</v>
      </c>
    </row>
    <row r="318" customFormat="false" ht="22.5" hidden="false" customHeight="true" outlineLevel="0" collapsed="false">
      <c r="A318" s="322" t="s">
        <v>1027</v>
      </c>
      <c r="B318" s="323"/>
      <c r="C318" s="324" t="s">
        <v>1535</v>
      </c>
      <c r="D318" s="323" t="s">
        <v>37</v>
      </c>
      <c r="E318" s="323" t="s">
        <v>1536</v>
      </c>
      <c r="F318" s="323" t="s">
        <v>1030</v>
      </c>
      <c r="G318" s="323"/>
      <c r="H318" s="325" t="s">
        <v>1036</v>
      </c>
      <c r="I318" s="324" t="s">
        <v>1537</v>
      </c>
      <c r="J318" s="324" t="s">
        <v>1538</v>
      </c>
      <c r="K318" s="326" t="n">
        <v>6.35</v>
      </c>
    </row>
    <row r="319" customFormat="false" ht="22.5" hidden="false" customHeight="true" outlineLevel="0" collapsed="false">
      <c r="A319" s="322" t="s">
        <v>1027</v>
      </c>
      <c r="B319" s="323"/>
      <c r="C319" s="324" t="s">
        <v>1060</v>
      </c>
      <c r="D319" s="323" t="s">
        <v>37</v>
      </c>
      <c r="E319" s="323" t="s">
        <v>1061</v>
      </c>
      <c r="F319" s="323" t="s">
        <v>1030</v>
      </c>
      <c r="G319" s="323"/>
      <c r="H319" s="325" t="s">
        <v>1036</v>
      </c>
      <c r="I319" s="324" t="s">
        <v>1537</v>
      </c>
      <c r="J319" s="324" t="s">
        <v>1062</v>
      </c>
      <c r="K319" s="326" t="n">
        <v>2.82</v>
      </c>
    </row>
    <row r="320" customFormat="false" ht="23.25" hidden="false" customHeight="true" outlineLevel="0" collapsed="false">
      <c r="A320" s="330" t="s">
        <v>1043</v>
      </c>
      <c r="B320" s="331"/>
      <c r="C320" s="332" t="s">
        <v>1539</v>
      </c>
      <c r="D320" s="331" t="s">
        <v>25</v>
      </c>
      <c r="E320" s="331" t="s">
        <v>1540</v>
      </c>
      <c r="F320" s="331" t="s">
        <v>1065</v>
      </c>
      <c r="G320" s="331"/>
      <c r="H320" s="333" t="s">
        <v>33</v>
      </c>
      <c r="I320" s="332" t="s">
        <v>1046</v>
      </c>
      <c r="J320" s="332" t="s">
        <v>1541</v>
      </c>
      <c r="K320" s="334" t="n">
        <v>27.97</v>
      </c>
    </row>
    <row r="321" s="321" customFormat="true" ht="15.75" hidden="false" customHeight="false" outlineLevel="0" collapsed="false">
      <c r="A321" s="327"/>
      <c r="B321" s="328"/>
      <c r="C321" s="328"/>
      <c r="D321" s="328"/>
      <c r="E321" s="328"/>
      <c r="F321" s="328"/>
      <c r="G321" s="328"/>
      <c r="H321" s="328"/>
      <c r="I321" s="328"/>
      <c r="J321" s="328"/>
      <c r="K321" s="329"/>
    </row>
    <row r="322" customFormat="false" ht="15" hidden="false" customHeight="true" outlineLevel="0" collapsed="false">
      <c r="A322" s="311"/>
      <c r="B322" s="312" t="s">
        <v>12</v>
      </c>
      <c r="C322" s="313" t="s">
        <v>13</v>
      </c>
      <c r="D322" s="312" t="s">
        <v>14</v>
      </c>
      <c r="E322" s="312" t="s">
        <v>15</v>
      </c>
      <c r="F322" s="312" t="s">
        <v>1021</v>
      </c>
      <c r="G322" s="312"/>
      <c r="H322" s="314" t="s">
        <v>16</v>
      </c>
      <c r="I322" s="313" t="s">
        <v>17</v>
      </c>
      <c r="J322" s="313" t="s">
        <v>18</v>
      </c>
      <c r="K322" s="315" t="s">
        <v>20</v>
      </c>
    </row>
    <row r="323" s="321" customFormat="true" ht="22.5" hidden="false" customHeight="true" outlineLevel="0" collapsed="false">
      <c r="A323" s="316" t="s">
        <v>1022</v>
      </c>
      <c r="B323" s="317" t="s">
        <v>1542</v>
      </c>
      <c r="C323" s="318" t="s">
        <v>1543</v>
      </c>
      <c r="D323" s="317" t="s">
        <v>25</v>
      </c>
      <c r="E323" s="317" t="s">
        <v>617</v>
      </c>
      <c r="F323" s="317" t="s">
        <v>1054</v>
      </c>
      <c r="G323" s="317"/>
      <c r="H323" s="319" t="s">
        <v>27</v>
      </c>
      <c r="I323" s="318" t="n">
        <v>1</v>
      </c>
      <c r="J323" s="318" t="s">
        <v>1544</v>
      </c>
      <c r="K323" s="320" t="s">
        <v>1544</v>
      </c>
    </row>
    <row r="324" customFormat="false" ht="22.5" hidden="false" customHeight="true" outlineLevel="0" collapsed="false">
      <c r="A324" s="322" t="s">
        <v>1027</v>
      </c>
      <c r="B324" s="323"/>
      <c r="C324" s="324" t="s">
        <v>1060</v>
      </c>
      <c r="D324" s="323" t="s">
        <v>37</v>
      </c>
      <c r="E324" s="323" t="s">
        <v>1061</v>
      </c>
      <c r="F324" s="323" t="s">
        <v>1030</v>
      </c>
      <c r="G324" s="323"/>
      <c r="H324" s="325" t="s">
        <v>1036</v>
      </c>
      <c r="I324" s="324" t="s">
        <v>1183</v>
      </c>
      <c r="J324" s="324" t="s">
        <v>1062</v>
      </c>
      <c r="K324" s="326" t="n">
        <v>5.65</v>
      </c>
    </row>
    <row r="325" customFormat="false" ht="22.5" hidden="false" customHeight="true" outlineLevel="0" collapsed="false">
      <c r="A325" s="322" t="s">
        <v>1027</v>
      </c>
      <c r="B325" s="323"/>
      <c r="C325" s="324" t="s">
        <v>1056</v>
      </c>
      <c r="D325" s="323" t="s">
        <v>37</v>
      </c>
      <c r="E325" s="323" t="s">
        <v>1057</v>
      </c>
      <c r="F325" s="323" t="s">
        <v>1030</v>
      </c>
      <c r="G325" s="323"/>
      <c r="H325" s="325" t="s">
        <v>1036</v>
      </c>
      <c r="I325" s="324" t="s">
        <v>1183</v>
      </c>
      <c r="J325" s="324" t="s">
        <v>1059</v>
      </c>
      <c r="K325" s="326" t="n">
        <v>7.21</v>
      </c>
    </row>
    <row r="326" customFormat="false" ht="23.25" hidden="false" customHeight="true" outlineLevel="0" collapsed="false">
      <c r="A326" s="330" t="s">
        <v>1043</v>
      </c>
      <c r="B326" s="331"/>
      <c r="C326" s="332" t="s">
        <v>1545</v>
      </c>
      <c r="D326" s="331" t="s">
        <v>25</v>
      </c>
      <c r="E326" s="331" t="s">
        <v>1546</v>
      </c>
      <c r="F326" s="331" t="s">
        <v>1052</v>
      </c>
      <c r="G326" s="331"/>
      <c r="H326" s="333" t="s">
        <v>668</v>
      </c>
      <c r="I326" s="332" t="s">
        <v>1046</v>
      </c>
      <c r="J326" s="332" t="s">
        <v>1547</v>
      </c>
      <c r="K326" s="334" t="n">
        <v>24.48</v>
      </c>
    </row>
    <row r="327" s="321" customFormat="true" ht="15.75" hidden="false" customHeight="false" outlineLevel="0" collapsed="false">
      <c r="A327" s="327"/>
      <c r="B327" s="328"/>
      <c r="C327" s="328"/>
      <c r="D327" s="328"/>
      <c r="E327" s="328"/>
      <c r="F327" s="328"/>
      <c r="G327" s="328"/>
      <c r="H327" s="328"/>
      <c r="I327" s="328"/>
      <c r="J327" s="328"/>
      <c r="K327" s="329"/>
    </row>
    <row r="328" customFormat="false" ht="15" hidden="false" customHeight="true" outlineLevel="0" collapsed="false">
      <c r="A328" s="311"/>
      <c r="B328" s="312" t="s">
        <v>12</v>
      </c>
      <c r="C328" s="313" t="s">
        <v>13</v>
      </c>
      <c r="D328" s="312" t="s">
        <v>14</v>
      </c>
      <c r="E328" s="312" t="s">
        <v>15</v>
      </c>
      <c r="F328" s="312" t="s">
        <v>1021</v>
      </c>
      <c r="G328" s="312"/>
      <c r="H328" s="314" t="s">
        <v>16</v>
      </c>
      <c r="I328" s="313" t="s">
        <v>17</v>
      </c>
      <c r="J328" s="313" t="s">
        <v>18</v>
      </c>
      <c r="K328" s="315" t="s">
        <v>20</v>
      </c>
    </row>
    <row r="329" s="321" customFormat="true" ht="22.5" hidden="false" customHeight="true" outlineLevel="0" collapsed="false">
      <c r="A329" s="316" t="s">
        <v>1022</v>
      </c>
      <c r="B329" s="317" t="s">
        <v>1548</v>
      </c>
      <c r="C329" s="318" t="s">
        <v>1549</v>
      </c>
      <c r="D329" s="317" t="s">
        <v>25</v>
      </c>
      <c r="E329" s="317" t="s">
        <v>620</v>
      </c>
      <c r="F329" s="317" t="s">
        <v>1054</v>
      </c>
      <c r="G329" s="317"/>
      <c r="H329" s="319" t="s">
        <v>33</v>
      </c>
      <c r="I329" s="318" t="n">
        <v>1</v>
      </c>
      <c r="J329" s="318" t="s">
        <v>1550</v>
      </c>
      <c r="K329" s="320" t="s">
        <v>1550</v>
      </c>
    </row>
    <row r="330" customFormat="false" ht="22.5" hidden="false" customHeight="true" outlineLevel="0" collapsed="false">
      <c r="A330" s="322" t="s">
        <v>1027</v>
      </c>
      <c r="B330" s="323"/>
      <c r="C330" s="324" t="s">
        <v>1056</v>
      </c>
      <c r="D330" s="323" t="s">
        <v>37</v>
      </c>
      <c r="E330" s="323" t="s">
        <v>1057</v>
      </c>
      <c r="F330" s="323" t="s">
        <v>1030</v>
      </c>
      <c r="G330" s="323"/>
      <c r="H330" s="325" t="s">
        <v>1036</v>
      </c>
      <c r="I330" s="324" t="s">
        <v>1537</v>
      </c>
      <c r="J330" s="324" t="s">
        <v>1059</v>
      </c>
      <c r="K330" s="326" t="n">
        <v>3.6</v>
      </c>
    </row>
    <row r="331" customFormat="false" ht="22.5" hidden="false" customHeight="true" outlineLevel="0" collapsed="false">
      <c r="A331" s="322" t="s">
        <v>1027</v>
      </c>
      <c r="B331" s="323"/>
      <c r="C331" s="324" t="s">
        <v>1060</v>
      </c>
      <c r="D331" s="323" t="s">
        <v>37</v>
      </c>
      <c r="E331" s="323" t="s">
        <v>1061</v>
      </c>
      <c r="F331" s="323" t="s">
        <v>1030</v>
      </c>
      <c r="G331" s="323"/>
      <c r="H331" s="325" t="s">
        <v>1036</v>
      </c>
      <c r="I331" s="324" t="s">
        <v>1537</v>
      </c>
      <c r="J331" s="324" t="s">
        <v>1062</v>
      </c>
      <c r="K331" s="326" t="n">
        <v>2.82</v>
      </c>
    </row>
    <row r="332" customFormat="false" ht="23.25" hidden="false" customHeight="true" outlineLevel="0" collapsed="false">
      <c r="A332" s="330" t="s">
        <v>1043</v>
      </c>
      <c r="B332" s="331"/>
      <c r="C332" s="332" t="s">
        <v>1551</v>
      </c>
      <c r="D332" s="331" t="s">
        <v>25</v>
      </c>
      <c r="E332" s="331" t="s">
        <v>1552</v>
      </c>
      <c r="F332" s="331" t="s">
        <v>1065</v>
      </c>
      <c r="G332" s="331"/>
      <c r="H332" s="333" t="s">
        <v>33</v>
      </c>
      <c r="I332" s="332" t="s">
        <v>1046</v>
      </c>
      <c r="J332" s="332" t="s">
        <v>1553</v>
      </c>
      <c r="K332" s="334" t="n">
        <v>39.19</v>
      </c>
    </row>
    <row r="333" s="321" customFormat="true" ht="15.75" hidden="false" customHeight="false" outlineLevel="0" collapsed="false">
      <c r="A333" s="327"/>
      <c r="B333" s="328"/>
      <c r="C333" s="328"/>
      <c r="D333" s="328"/>
      <c r="E333" s="328"/>
      <c r="F333" s="328"/>
      <c r="G333" s="328"/>
      <c r="H333" s="328"/>
      <c r="I333" s="328"/>
      <c r="J333" s="328"/>
      <c r="K333" s="329"/>
    </row>
    <row r="334" customFormat="false" ht="15" hidden="false" customHeight="true" outlineLevel="0" collapsed="false">
      <c r="A334" s="311"/>
      <c r="B334" s="312" t="s">
        <v>12</v>
      </c>
      <c r="C334" s="313" t="s">
        <v>13</v>
      </c>
      <c r="D334" s="312" t="s">
        <v>14</v>
      </c>
      <c r="E334" s="312" t="s">
        <v>15</v>
      </c>
      <c r="F334" s="312" t="s">
        <v>1021</v>
      </c>
      <c r="G334" s="312"/>
      <c r="H334" s="314" t="s">
        <v>16</v>
      </c>
      <c r="I334" s="313" t="s">
        <v>17</v>
      </c>
      <c r="J334" s="313" t="s">
        <v>18</v>
      </c>
      <c r="K334" s="315" t="s">
        <v>20</v>
      </c>
    </row>
    <row r="335" s="321" customFormat="true" ht="22.5" hidden="false" customHeight="true" outlineLevel="0" collapsed="false">
      <c r="A335" s="316" t="s">
        <v>1022</v>
      </c>
      <c r="B335" s="317" t="s">
        <v>1554</v>
      </c>
      <c r="C335" s="318" t="s">
        <v>1555</v>
      </c>
      <c r="D335" s="317" t="s">
        <v>25</v>
      </c>
      <c r="E335" s="317" t="s">
        <v>623</v>
      </c>
      <c r="F335" s="317" t="s">
        <v>1054</v>
      </c>
      <c r="G335" s="317"/>
      <c r="H335" s="319" t="s">
        <v>33</v>
      </c>
      <c r="I335" s="318" t="n">
        <v>1</v>
      </c>
      <c r="J335" s="318" t="s">
        <v>1556</v>
      </c>
      <c r="K335" s="320" t="s">
        <v>1556</v>
      </c>
    </row>
    <row r="336" customFormat="false" ht="22.5" hidden="false" customHeight="true" outlineLevel="0" collapsed="false">
      <c r="A336" s="322" t="s">
        <v>1027</v>
      </c>
      <c r="B336" s="323"/>
      <c r="C336" s="324" t="s">
        <v>1056</v>
      </c>
      <c r="D336" s="323" t="s">
        <v>37</v>
      </c>
      <c r="E336" s="323" t="s">
        <v>1057</v>
      </c>
      <c r="F336" s="323" t="s">
        <v>1030</v>
      </c>
      <c r="G336" s="323"/>
      <c r="H336" s="325" t="s">
        <v>1036</v>
      </c>
      <c r="I336" s="324" t="s">
        <v>1214</v>
      </c>
      <c r="J336" s="324" t="s">
        <v>1059</v>
      </c>
      <c r="K336" s="326" t="n">
        <v>5.41</v>
      </c>
    </row>
    <row r="337" customFormat="false" ht="22.5" hidden="false" customHeight="true" outlineLevel="0" collapsed="false">
      <c r="A337" s="322" t="s">
        <v>1027</v>
      </c>
      <c r="B337" s="323"/>
      <c r="C337" s="324" t="s">
        <v>1060</v>
      </c>
      <c r="D337" s="323" t="s">
        <v>37</v>
      </c>
      <c r="E337" s="323" t="s">
        <v>1061</v>
      </c>
      <c r="F337" s="323" t="s">
        <v>1030</v>
      </c>
      <c r="G337" s="323"/>
      <c r="H337" s="325" t="s">
        <v>1036</v>
      </c>
      <c r="I337" s="324" t="s">
        <v>1214</v>
      </c>
      <c r="J337" s="324" t="s">
        <v>1062</v>
      </c>
      <c r="K337" s="326" t="n">
        <v>4.23</v>
      </c>
    </row>
    <row r="338" customFormat="false" ht="22.5" hidden="false" customHeight="true" outlineLevel="0" collapsed="false">
      <c r="A338" s="330" t="s">
        <v>1043</v>
      </c>
      <c r="B338" s="331"/>
      <c r="C338" s="332" t="s">
        <v>1557</v>
      </c>
      <c r="D338" s="331" t="s">
        <v>25</v>
      </c>
      <c r="E338" s="331" t="s">
        <v>1558</v>
      </c>
      <c r="F338" s="331" t="s">
        <v>1065</v>
      </c>
      <c r="G338" s="331"/>
      <c r="H338" s="333" t="s">
        <v>33</v>
      </c>
      <c r="I338" s="332" t="s">
        <v>1046</v>
      </c>
      <c r="J338" s="332" t="s">
        <v>1559</v>
      </c>
      <c r="K338" s="334" t="n">
        <v>382.95</v>
      </c>
    </row>
    <row r="339" customFormat="false" ht="23.25" hidden="false" customHeight="true" outlineLevel="0" collapsed="false">
      <c r="A339" s="330" t="s">
        <v>1043</v>
      </c>
      <c r="B339" s="331"/>
      <c r="C339" s="332" t="s">
        <v>1560</v>
      </c>
      <c r="D339" s="331" t="s">
        <v>37</v>
      </c>
      <c r="E339" s="331" t="s">
        <v>1561</v>
      </c>
      <c r="F339" s="331" t="s">
        <v>1065</v>
      </c>
      <c r="G339" s="331"/>
      <c r="H339" s="333" t="s">
        <v>33</v>
      </c>
      <c r="I339" s="332" t="s">
        <v>1070</v>
      </c>
      <c r="J339" s="332" t="s">
        <v>1562</v>
      </c>
      <c r="K339" s="334" t="n">
        <v>3.74</v>
      </c>
    </row>
    <row r="340" s="321" customFormat="true" ht="15.75" hidden="false" customHeight="false" outlineLevel="0" collapsed="false">
      <c r="A340" s="327"/>
      <c r="B340" s="328"/>
      <c r="C340" s="328"/>
      <c r="D340" s="328"/>
      <c r="E340" s="328"/>
      <c r="F340" s="328"/>
      <c r="G340" s="328"/>
      <c r="H340" s="328"/>
      <c r="I340" s="328"/>
      <c r="J340" s="328"/>
      <c r="K340" s="329"/>
    </row>
    <row r="341" customFormat="false" ht="15" hidden="false" customHeight="true" outlineLevel="0" collapsed="false">
      <c r="A341" s="311"/>
      <c r="B341" s="312" t="s">
        <v>12</v>
      </c>
      <c r="C341" s="313" t="s">
        <v>13</v>
      </c>
      <c r="D341" s="312" t="s">
        <v>14</v>
      </c>
      <c r="E341" s="312" t="s">
        <v>15</v>
      </c>
      <c r="F341" s="312" t="s">
        <v>1021</v>
      </c>
      <c r="G341" s="312"/>
      <c r="H341" s="314" t="s">
        <v>16</v>
      </c>
      <c r="I341" s="313" t="s">
        <v>17</v>
      </c>
      <c r="J341" s="313" t="s">
        <v>18</v>
      </c>
      <c r="K341" s="315" t="s">
        <v>20</v>
      </c>
    </row>
    <row r="342" s="321" customFormat="true" ht="22.5" hidden="false" customHeight="true" outlineLevel="0" collapsed="false">
      <c r="A342" s="316" t="s">
        <v>1022</v>
      </c>
      <c r="B342" s="317" t="s">
        <v>1563</v>
      </c>
      <c r="C342" s="318" t="s">
        <v>1564</v>
      </c>
      <c r="D342" s="317" t="s">
        <v>25</v>
      </c>
      <c r="E342" s="317" t="s">
        <v>643</v>
      </c>
      <c r="F342" s="317" t="s">
        <v>1054</v>
      </c>
      <c r="G342" s="317"/>
      <c r="H342" s="319" t="s">
        <v>33</v>
      </c>
      <c r="I342" s="318" t="n">
        <v>1</v>
      </c>
      <c r="J342" s="318" t="s">
        <v>1565</v>
      </c>
      <c r="K342" s="320" t="s">
        <v>1565</v>
      </c>
    </row>
    <row r="343" customFormat="false" ht="22.5" hidden="false" customHeight="true" outlineLevel="0" collapsed="false">
      <c r="A343" s="322" t="s">
        <v>1027</v>
      </c>
      <c r="B343" s="323"/>
      <c r="C343" s="324" t="s">
        <v>1056</v>
      </c>
      <c r="D343" s="323" t="s">
        <v>37</v>
      </c>
      <c r="E343" s="323" t="s">
        <v>1057</v>
      </c>
      <c r="F343" s="323" t="s">
        <v>1030</v>
      </c>
      <c r="G343" s="323"/>
      <c r="H343" s="325" t="s">
        <v>1036</v>
      </c>
      <c r="I343" s="324" t="s">
        <v>1512</v>
      </c>
      <c r="J343" s="324" t="s">
        <v>1059</v>
      </c>
      <c r="K343" s="326" t="n">
        <v>1.26</v>
      </c>
    </row>
    <row r="344" customFormat="false" ht="23.25" hidden="false" customHeight="true" outlineLevel="0" collapsed="false">
      <c r="A344" s="330" t="s">
        <v>1043</v>
      </c>
      <c r="B344" s="331"/>
      <c r="C344" s="332" t="s">
        <v>1566</v>
      </c>
      <c r="D344" s="331" t="s">
        <v>25</v>
      </c>
      <c r="E344" s="331" t="s">
        <v>844</v>
      </c>
      <c r="F344" s="331" t="s">
        <v>1065</v>
      </c>
      <c r="G344" s="331"/>
      <c r="H344" s="333" t="s">
        <v>1243</v>
      </c>
      <c r="I344" s="332" t="s">
        <v>1046</v>
      </c>
      <c r="J344" s="332" t="s">
        <v>1567</v>
      </c>
      <c r="K344" s="334" t="n">
        <v>23.15</v>
      </c>
    </row>
    <row r="345" s="321" customFormat="true" ht="15.75" hidden="false" customHeight="false" outlineLevel="0" collapsed="false">
      <c r="A345" s="327"/>
      <c r="B345" s="328"/>
      <c r="C345" s="328"/>
      <c r="D345" s="328"/>
      <c r="E345" s="328"/>
      <c r="F345" s="328"/>
      <c r="G345" s="328"/>
      <c r="H345" s="328"/>
      <c r="I345" s="328"/>
      <c r="J345" s="328"/>
      <c r="K345" s="329"/>
    </row>
    <row r="346" customFormat="false" ht="15" hidden="false" customHeight="true" outlineLevel="0" collapsed="false">
      <c r="A346" s="311"/>
      <c r="B346" s="312" t="s">
        <v>12</v>
      </c>
      <c r="C346" s="313" t="s">
        <v>13</v>
      </c>
      <c r="D346" s="312" t="s">
        <v>14</v>
      </c>
      <c r="E346" s="312" t="s">
        <v>15</v>
      </c>
      <c r="F346" s="312" t="s">
        <v>1021</v>
      </c>
      <c r="G346" s="312"/>
      <c r="H346" s="314" t="s">
        <v>16</v>
      </c>
      <c r="I346" s="313" t="s">
        <v>17</v>
      </c>
      <c r="J346" s="313" t="s">
        <v>18</v>
      </c>
      <c r="K346" s="315" t="s">
        <v>20</v>
      </c>
    </row>
    <row r="347" s="321" customFormat="true" ht="22.5" hidden="false" customHeight="true" outlineLevel="0" collapsed="false">
      <c r="A347" s="316" t="s">
        <v>1022</v>
      </c>
      <c r="B347" s="317" t="s">
        <v>1568</v>
      </c>
      <c r="C347" s="318" t="s">
        <v>1569</v>
      </c>
      <c r="D347" s="317" t="s">
        <v>25</v>
      </c>
      <c r="E347" s="317" t="s">
        <v>646</v>
      </c>
      <c r="F347" s="317" t="s">
        <v>1054</v>
      </c>
      <c r="G347" s="317"/>
      <c r="H347" s="319" t="s">
        <v>33</v>
      </c>
      <c r="I347" s="318" t="n">
        <v>1</v>
      </c>
      <c r="J347" s="318" t="s">
        <v>1570</v>
      </c>
      <c r="K347" s="320" t="s">
        <v>1570</v>
      </c>
    </row>
    <row r="348" customFormat="false" ht="22.5" hidden="false" customHeight="true" outlineLevel="0" collapsed="false">
      <c r="A348" s="322" t="s">
        <v>1027</v>
      </c>
      <c r="B348" s="323"/>
      <c r="C348" s="324" t="s">
        <v>1128</v>
      </c>
      <c r="D348" s="323" t="s">
        <v>37</v>
      </c>
      <c r="E348" s="323" t="s">
        <v>1129</v>
      </c>
      <c r="F348" s="323" t="s">
        <v>1030</v>
      </c>
      <c r="G348" s="323"/>
      <c r="H348" s="325" t="s">
        <v>1036</v>
      </c>
      <c r="I348" s="324" t="s">
        <v>1571</v>
      </c>
      <c r="J348" s="324" t="s">
        <v>1130</v>
      </c>
      <c r="K348" s="326" t="n">
        <v>23.34</v>
      </c>
    </row>
    <row r="349" customFormat="false" ht="22.5" hidden="false" customHeight="true" outlineLevel="0" collapsed="false">
      <c r="A349" s="322" t="s">
        <v>1027</v>
      </c>
      <c r="B349" s="323"/>
      <c r="C349" s="324" t="s">
        <v>1060</v>
      </c>
      <c r="D349" s="323" t="s">
        <v>37</v>
      </c>
      <c r="E349" s="323" t="s">
        <v>1061</v>
      </c>
      <c r="F349" s="323" t="s">
        <v>1030</v>
      </c>
      <c r="G349" s="323"/>
      <c r="H349" s="325" t="s">
        <v>1036</v>
      </c>
      <c r="I349" s="324" t="s">
        <v>1571</v>
      </c>
      <c r="J349" s="324" t="s">
        <v>1062</v>
      </c>
      <c r="K349" s="326" t="n">
        <v>18.93</v>
      </c>
    </row>
    <row r="350" customFormat="false" ht="22.5" hidden="false" customHeight="true" outlineLevel="0" collapsed="false">
      <c r="A350" s="322" t="s">
        <v>1027</v>
      </c>
      <c r="B350" s="323"/>
      <c r="C350" s="324" t="s">
        <v>1056</v>
      </c>
      <c r="D350" s="323" t="s">
        <v>37</v>
      </c>
      <c r="E350" s="323" t="s">
        <v>1057</v>
      </c>
      <c r="F350" s="323" t="s">
        <v>1030</v>
      </c>
      <c r="G350" s="323"/>
      <c r="H350" s="325" t="s">
        <v>1036</v>
      </c>
      <c r="I350" s="324" t="s">
        <v>1046</v>
      </c>
      <c r="J350" s="324" t="s">
        <v>1059</v>
      </c>
      <c r="K350" s="326" t="n">
        <v>18.04</v>
      </c>
    </row>
    <row r="351" customFormat="false" ht="22.5" hidden="false" customHeight="true" outlineLevel="0" collapsed="false">
      <c r="A351" s="330" t="s">
        <v>1043</v>
      </c>
      <c r="B351" s="331"/>
      <c r="C351" s="332" t="s">
        <v>1572</v>
      </c>
      <c r="D351" s="331" t="s">
        <v>37</v>
      </c>
      <c r="E351" s="331" t="s">
        <v>1573</v>
      </c>
      <c r="F351" s="331" t="s">
        <v>1065</v>
      </c>
      <c r="G351" s="331"/>
      <c r="H351" s="333" t="s">
        <v>74</v>
      </c>
      <c r="I351" s="332" t="s">
        <v>1574</v>
      </c>
      <c r="J351" s="332" t="s">
        <v>1575</v>
      </c>
      <c r="K351" s="334" t="n">
        <v>0.59</v>
      </c>
    </row>
    <row r="352" customFormat="false" ht="22.5" hidden="false" customHeight="true" outlineLevel="0" collapsed="false">
      <c r="A352" s="330" t="s">
        <v>1043</v>
      </c>
      <c r="B352" s="331"/>
      <c r="C352" s="332" t="s">
        <v>1340</v>
      </c>
      <c r="D352" s="331" t="s">
        <v>37</v>
      </c>
      <c r="E352" s="331" t="s">
        <v>1341</v>
      </c>
      <c r="F352" s="331" t="s">
        <v>1065</v>
      </c>
      <c r="G352" s="331"/>
      <c r="H352" s="333" t="s">
        <v>104</v>
      </c>
      <c r="I352" s="332" t="s">
        <v>1576</v>
      </c>
      <c r="J352" s="332" t="s">
        <v>1343</v>
      </c>
      <c r="K352" s="334" t="n">
        <v>2.43</v>
      </c>
    </row>
    <row r="353" customFormat="false" ht="23.25" hidden="false" customHeight="true" outlineLevel="0" collapsed="false">
      <c r="A353" s="330" t="s">
        <v>1043</v>
      </c>
      <c r="B353" s="331"/>
      <c r="C353" s="332" t="s">
        <v>1577</v>
      </c>
      <c r="D353" s="331" t="s">
        <v>25</v>
      </c>
      <c r="E353" s="331" t="s">
        <v>854</v>
      </c>
      <c r="F353" s="331" t="s">
        <v>1065</v>
      </c>
      <c r="G353" s="331"/>
      <c r="H353" s="333" t="s">
        <v>1243</v>
      </c>
      <c r="I353" s="332" t="s">
        <v>1046</v>
      </c>
      <c r="J353" s="332" t="s">
        <v>1578</v>
      </c>
      <c r="K353" s="334" t="n">
        <v>659.82</v>
      </c>
    </row>
    <row r="354" s="321" customFormat="true" ht="15.75" hidden="false" customHeight="false" outlineLevel="0" collapsed="false">
      <c r="A354" s="327"/>
      <c r="B354" s="328"/>
      <c r="C354" s="328"/>
      <c r="D354" s="328"/>
      <c r="E354" s="328"/>
      <c r="F354" s="328"/>
      <c r="G354" s="328"/>
      <c r="H354" s="328"/>
      <c r="I354" s="328"/>
      <c r="J354" s="328"/>
      <c r="K354" s="329"/>
    </row>
    <row r="355" customFormat="false" ht="15" hidden="false" customHeight="true" outlineLevel="0" collapsed="false">
      <c r="A355" s="311"/>
      <c r="B355" s="312" t="s">
        <v>12</v>
      </c>
      <c r="C355" s="313" t="s">
        <v>13</v>
      </c>
      <c r="D355" s="312" t="s">
        <v>14</v>
      </c>
      <c r="E355" s="312" t="s">
        <v>15</v>
      </c>
      <c r="F355" s="312" t="s">
        <v>1021</v>
      </c>
      <c r="G355" s="312"/>
      <c r="H355" s="314" t="s">
        <v>16</v>
      </c>
      <c r="I355" s="313" t="s">
        <v>17</v>
      </c>
      <c r="J355" s="313" t="s">
        <v>18</v>
      </c>
      <c r="K355" s="315" t="s">
        <v>20</v>
      </c>
    </row>
    <row r="356" s="321" customFormat="true" ht="22.5" hidden="false" customHeight="true" outlineLevel="0" collapsed="false">
      <c r="A356" s="316" t="s">
        <v>1022</v>
      </c>
      <c r="B356" s="317" t="s">
        <v>1579</v>
      </c>
      <c r="C356" s="318" t="s">
        <v>1580</v>
      </c>
      <c r="D356" s="317" t="s">
        <v>25</v>
      </c>
      <c r="E356" s="317" t="s">
        <v>649</v>
      </c>
      <c r="F356" s="317" t="s">
        <v>1054</v>
      </c>
      <c r="G356" s="317"/>
      <c r="H356" s="319" t="s">
        <v>33</v>
      </c>
      <c r="I356" s="318" t="n">
        <v>1</v>
      </c>
      <c r="J356" s="318" t="s">
        <v>1581</v>
      </c>
      <c r="K356" s="320" t="s">
        <v>1581</v>
      </c>
    </row>
    <row r="357" customFormat="false" ht="22.5" hidden="false" customHeight="true" outlineLevel="0" collapsed="false">
      <c r="A357" s="322" t="s">
        <v>1027</v>
      </c>
      <c r="B357" s="323"/>
      <c r="C357" s="324" t="s">
        <v>1582</v>
      </c>
      <c r="D357" s="323" t="s">
        <v>37</v>
      </c>
      <c r="E357" s="323" t="s">
        <v>1583</v>
      </c>
      <c r="F357" s="323" t="s">
        <v>1030</v>
      </c>
      <c r="G357" s="323"/>
      <c r="H357" s="325" t="s">
        <v>1036</v>
      </c>
      <c r="I357" s="324" t="s">
        <v>1584</v>
      </c>
      <c r="J357" s="324" t="s">
        <v>1585</v>
      </c>
      <c r="K357" s="326" t="n">
        <v>5.96</v>
      </c>
    </row>
    <row r="358" customFormat="false" ht="22.5" hidden="false" customHeight="true" outlineLevel="0" collapsed="false">
      <c r="A358" s="322" t="s">
        <v>1027</v>
      </c>
      <c r="B358" s="323"/>
      <c r="C358" s="324" t="s">
        <v>1056</v>
      </c>
      <c r="D358" s="323" t="s">
        <v>37</v>
      </c>
      <c r="E358" s="323" t="s">
        <v>1057</v>
      </c>
      <c r="F358" s="323" t="s">
        <v>1030</v>
      </c>
      <c r="G358" s="323"/>
      <c r="H358" s="325" t="s">
        <v>1036</v>
      </c>
      <c r="I358" s="324" t="s">
        <v>1584</v>
      </c>
      <c r="J358" s="324" t="s">
        <v>1059</v>
      </c>
      <c r="K358" s="326" t="n">
        <v>7.68</v>
      </c>
    </row>
    <row r="359" customFormat="false" ht="23.25" hidden="false" customHeight="true" outlineLevel="0" collapsed="false">
      <c r="A359" s="330" t="s">
        <v>1043</v>
      </c>
      <c r="B359" s="331"/>
      <c r="C359" s="332" t="s">
        <v>1586</v>
      </c>
      <c r="D359" s="331" t="s">
        <v>25</v>
      </c>
      <c r="E359" s="331" t="s">
        <v>1587</v>
      </c>
      <c r="F359" s="331" t="s">
        <v>1065</v>
      </c>
      <c r="G359" s="331"/>
      <c r="H359" s="333" t="s">
        <v>1243</v>
      </c>
      <c r="I359" s="332" t="s">
        <v>1046</v>
      </c>
      <c r="J359" s="332" t="s">
        <v>1588</v>
      </c>
      <c r="K359" s="334" t="n">
        <v>21.33</v>
      </c>
    </row>
    <row r="360" s="321" customFormat="true" ht="15.75" hidden="false" customHeight="false" outlineLevel="0" collapsed="false">
      <c r="A360" s="327"/>
      <c r="B360" s="328"/>
      <c r="C360" s="328"/>
      <c r="D360" s="328"/>
      <c r="E360" s="328"/>
      <c r="F360" s="328"/>
      <c r="G360" s="328"/>
      <c r="H360" s="328"/>
      <c r="I360" s="328"/>
      <c r="J360" s="328"/>
      <c r="K360" s="329"/>
    </row>
    <row r="361" customFormat="false" ht="15" hidden="false" customHeight="true" outlineLevel="0" collapsed="false">
      <c r="A361" s="311"/>
      <c r="B361" s="312" t="s">
        <v>12</v>
      </c>
      <c r="C361" s="313" t="s">
        <v>13</v>
      </c>
      <c r="D361" s="312" t="s">
        <v>14</v>
      </c>
      <c r="E361" s="312" t="s">
        <v>15</v>
      </c>
      <c r="F361" s="312" t="s">
        <v>1021</v>
      </c>
      <c r="G361" s="312"/>
      <c r="H361" s="314" t="s">
        <v>16</v>
      </c>
      <c r="I361" s="313" t="s">
        <v>17</v>
      </c>
      <c r="J361" s="313" t="s">
        <v>18</v>
      </c>
      <c r="K361" s="315" t="s">
        <v>20</v>
      </c>
    </row>
    <row r="362" s="321" customFormat="true" ht="33.75" hidden="false" customHeight="true" outlineLevel="0" collapsed="false">
      <c r="A362" s="316" t="s">
        <v>1022</v>
      </c>
      <c r="B362" s="317" t="s">
        <v>1589</v>
      </c>
      <c r="C362" s="318" t="s">
        <v>1590</v>
      </c>
      <c r="D362" s="317" t="s">
        <v>25</v>
      </c>
      <c r="E362" s="317" t="s">
        <v>652</v>
      </c>
      <c r="F362" s="317" t="s">
        <v>1054</v>
      </c>
      <c r="G362" s="317"/>
      <c r="H362" s="319" t="s">
        <v>100</v>
      </c>
      <c r="I362" s="318" t="n">
        <v>1</v>
      </c>
      <c r="J362" s="318" t="s">
        <v>1591</v>
      </c>
      <c r="K362" s="320" t="s">
        <v>1591</v>
      </c>
    </row>
    <row r="363" customFormat="false" ht="22.5" hidden="false" customHeight="true" outlineLevel="0" collapsed="false">
      <c r="A363" s="322" t="s">
        <v>1027</v>
      </c>
      <c r="B363" s="323"/>
      <c r="C363" s="324" t="s">
        <v>1582</v>
      </c>
      <c r="D363" s="323" t="s">
        <v>37</v>
      </c>
      <c r="E363" s="323" t="s">
        <v>1583</v>
      </c>
      <c r="F363" s="323" t="s">
        <v>1030</v>
      </c>
      <c r="G363" s="323"/>
      <c r="H363" s="325" t="s">
        <v>1036</v>
      </c>
      <c r="I363" s="324" t="s">
        <v>1398</v>
      </c>
      <c r="J363" s="324" t="s">
        <v>1585</v>
      </c>
      <c r="K363" s="326" t="n">
        <v>1.26</v>
      </c>
    </row>
    <row r="364" customFormat="false" ht="22.5" hidden="false" customHeight="true" outlineLevel="0" collapsed="false">
      <c r="A364" s="322" t="s">
        <v>1027</v>
      </c>
      <c r="B364" s="323"/>
      <c r="C364" s="324" t="s">
        <v>1056</v>
      </c>
      <c r="D364" s="323" t="s">
        <v>37</v>
      </c>
      <c r="E364" s="323" t="s">
        <v>1057</v>
      </c>
      <c r="F364" s="323" t="s">
        <v>1030</v>
      </c>
      <c r="G364" s="323"/>
      <c r="H364" s="325" t="s">
        <v>1036</v>
      </c>
      <c r="I364" s="324" t="s">
        <v>1398</v>
      </c>
      <c r="J364" s="324" t="s">
        <v>1059</v>
      </c>
      <c r="K364" s="326" t="n">
        <v>1.62</v>
      </c>
    </row>
    <row r="365" customFormat="false" ht="56.25" hidden="false" customHeight="true" outlineLevel="0" collapsed="false">
      <c r="A365" s="322" t="s">
        <v>1027</v>
      </c>
      <c r="B365" s="323"/>
      <c r="C365" s="324" t="s">
        <v>1592</v>
      </c>
      <c r="D365" s="323" t="s">
        <v>37</v>
      </c>
      <c r="E365" s="323" t="s">
        <v>1593</v>
      </c>
      <c r="F365" s="323" t="s">
        <v>1355</v>
      </c>
      <c r="G365" s="323"/>
      <c r="H365" s="325" t="s">
        <v>100</v>
      </c>
      <c r="I365" s="324" t="s">
        <v>1046</v>
      </c>
      <c r="J365" s="324" t="s">
        <v>1594</v>
      </c>
      <c r="K365" s="326" t="n">
        <v>2.04</v>
      </c>
    </row>
    <row r="366" customFormat="false" ht="23.25" hidden="false" customHeight="true" outlineLevel="0" collapsed="false">
      <c r="A366" s="330" t="s">
        <v>1043</v>
      </c>
      <c r="B366" s="331"/>
      <c r="C366" s="332" t="s">
        <v>1595</v>
      </c>
      <c r="D366" s="331" t="s">
        <v>25</v>
      </c>
      <c r="E366" s="331" t="s">
        <v>859</v>
      </c>
      <c r="F366" s="331" t="s">
        <v>1065</v>
      </c>
      <c r="G366" s="331"/>
      <c r="H366" s="333" t="s">
        <v>656</v>
      </c>
      <c r="I366" s="332" t="s">
        <v>1046</v>
      </c>
      <c r="J366" s="332" t="s">
        <v>1596</v>
      </c>
      <c r="K366" s="334" t="n">
        <v>28.68</v>
      </c>
    </row>
    <row r="367" s="321" customFormat="true" ht="15.75" hidden="false" customHeight="false" outlineLevel="0" collapsed="false">
      <c r="A367" s="327"/>
      <c r="B367" s="328"/>
      <c r="C367" s="328"/>
      <c r="D367" s="328"/>
      <c r="E367" s="328"/>
      <c r="F367" s="328"/>
      <c r="G367" s="328"/>
      <c r="H367" s="328"/>
      <c r="I367" s="328"/>
      <c r="J367" s="328"/>
      <c r="K367" s="329"/>
    </row>
    <row r="368" customFormat="false" ht="15" hidden="false" customHeight="true" outlineLevel="0" collapsed="false">
      <c r="A368" s="311"/>
      <c r="B368" s="312" t="s">
        <v>12</v>
      </c>
      <c r="C368" s="313" t="s">
        <v>13</v>
      </c>
      <c r="D368" s="312" t="s">
        <v>14</v>
      </c>
      <c r="E368" s="312" t="s">
        <v>15</v>
      </c>
      <c r="F368" s="312" t="s">
        <v>1021</v>
      </c>
      <c r="G368" s="312"/>
      <c r="H368" s="314" t="s">
        <v>16</v>
      </c>
      <c r="I368" s="313" t="s">
        <v>17</v>
      </c>
      <c r="J368" s="313" t="s">
        <v>18</v>
      </c>
      <c r="K368" s="315" t="s">
        <v>20</v>
      </c>
    </row>
    <row r="369" s="321" customFormat="true" ht="15" hidden="false" customHeight="true" outlineLevel="0" collapsed="false">
      <c r="A369" s="316" t="s">
        <v>1022</v>
      </c>
      <c r="B369" s="317" t="s">
        <v>1597</v>
      </c>
      <c r="C369" s="318" t="s">
        <v>1598</v>
      </c>
      <c r="D369" s="317" t="s">
        <v>25</v>
      </c>
      <c r="E369" s="317" t="s">
        <v>655</v>
      </c>
      <c r="F369" s="317" t="s">
        <v>1054</v>
      </c>
      <c r="G369" s="317"/>
      <c r="H369" s="319" t="s">
        <v>656</v>
      </c>
      <c r="I369" s="318" t="n">
        <v>1</v>
      </c>
      <c r="J369" s="318" t="s">
        <v>1599</v>
      </c>
      <c r="K369" s="320" t="s">
        <v>1599</v>
      </c>
    </row>
    <row r="370" customFormat="false" ht="22.5" hidden="false" customHeight="true" outlineLevel="0" collapsed="false">
      <c r="A370" s="322" t="s">
        <v>1027</v>
      </c>
      <c r="B370" s="323"/>
      <c r="C370" s="324" t="s">
        <v>1056</v>
      </c>
      <c r="D370" s="323" t="s">
        <v>37</v>
      </c>
      <c r="E370" s="323" t="s">
        <v>1057</v>
      </c>
      <c r="F370" s="323" t="s">
        <v>1030</v>
      </c>
      <c r="G370" s="323"/>
      <c r="H370" s="325" t="s">
        <v>1036</v>
      </c>
      <c r="I370" s="324" t="s">
        <v>1363</v>
      </c>
      <c r="J370" s="324" t="s">
        <v>1059</v>
      </c>
      <c r="K370" s="326" t="n">
        <v>9.02</v>
      </c>
    </row>
    <row r="371" customFormat="false" ht="23.25" hidden="false" customHeight="true" outlineLevel="0" collapsed="false">
      <c r="A371" s="330" t="s">
        <v>1043</v>
      </c>
      <c r="B371" s="331"/>
      <c r="C371" s="332" t="s">
        <v>1600</v>
      </c>
      <c r="D371" s="331" t="s">
        <v>25</v>
      </c>
      <c r="E371" s="331" t="s">
        <v>655</v>
      </c>
      <c r="F371" s="331" t="s">
        <v>1065</v>
      </c>
      <c r="G371" s="331"/>
      <c r="H371" s="333" t="s">
        <v>656</v>
      </c>
      <c r="I371" s="332" t="s">
        <v>1046</v>
      </c>
      <c r="J371" s="332" t="s">
        <v>1601</v>
      </c>
      <c r="K371" s="334" t="n">
        <v>3.01</v>
      </c>
    </row>
    <row r="372" s="321" customFormat="true" ht="15.75" hidden="false" customHeight="false" outlineLevel="0" collapsed="false">
      <c r="A372" s="327"/>
      <c r="B372" s="328"/>
      <c r="C372" s="328"/>
      <c r="D372" s="328"/>
      <c r="E372" s="328"/>
      <c r="F372" s="328"/>
      <c r="G372" s="328"/>
      <c r="H372" s="328"/>
      <c r="I372" s="328"/>
      <c r="J372" s="328"/>
      <c r="K372" s="329"/>
    </row>
    <row r="373" customFormat="false" ht="15" hidden="false" customHeight="true" outlineLevel="0" collapsed="false">
      <c r="A373" s="311"/>
      <c r="B373" s="312" t="s">
        <v>12</v>
      </c>
      <c r="C373" s="313" t="s">
        <v>13</v>
      </c>
      <c r="D373" s="312" t="s">
        <v>14</v>
      </c>
      <c r="E373" s="312" t="s">
        <v>15</v>
      </c>
      <c r="F373" s="312" t="s">
        <v>1021</v>
      </c>
      <c r="G373" s="312"/>
      <c r="H373" s="314" t="s">
        <v>16</v>
      </c>
      <c r="I373" s="313" t="s">
        <v>17</v>
      </c>
      <c r="J373" s="313" t="s">
        <v>18</v>
      </c>
      <c r="K373" s="315" t="s">
        <v>20</v>
      </c>
    </row>
    <row r="374" s="321" customFormat="true" ht="22.5" hidden="false" customHeight="true" outlineLevel="0" collapsed="false">
      <c r="A374" s="316" t="s">
        <v>1022</v>
      </c>
      <c r="B374" s="317" t="s">
        <v>1602</v>
      </c>
      <c r="C374" s="318" t="s">
        <v>1603</v>
      </c>
      <c r="D374" s="317" t="s">
        <v>25</v>
      </c>
      <c r="E374" s="317" t="s">
        <v>659</v>
      </c>
      <c r="F374" s="317" t="s">
        <v>1054</v>
      </c>
      <c r="G374" s="317"/>
      <c r="H374" s="319" t="s">
        <v>33</v>
      </c>
      <c r="I374" s="318" t="n">
        <v>1</v>
      </c>
      <c r="J374" s="318" t="s">
        <v>1604</v>
      </c>
      <c r="K374" s="320" t="s">
        <v>1604</v>
      </c>
    </row>
    <row r="375" customFormat="false" ht="22.5" hidden="false" customHeight="true" outlineLevel="0" collapsed="false">
      <c r="A375" s="322" t="s">
        <v>1027</v>
      </c>
      <c r="B375" s="323"/>
      <c r="C375" s="324" t="s">
        <v>1582</v>
      </c>
      <c r="D375" s="323" t="s">
        <v>37</v>
      </c>
      <c r="E375" s="323" t="s">
        <v>1583</v>
      </c>
      <c r="F375" s="323" t="s">
        <v>1030</v>
      </c>
      <c r="G375" s="323"/>
      <c r="H375" s="325" t="s">
        <v>1036</v>
      </c>
      <c r="I375" s="324" t="s">
        <v>1605</v>
      </c>
      <c r="J375" s="324" t="s">
        <v>1585</v>
      </c>
      <c r="K375" s="326" t="n">
        <v>4.43</v>
      </c>
    </row>
    <row r="376" customFormat="false" ht="22.5" hidden="false" customHeight="true" outlineLevel="0" collapsed="false">
      <c r="A376" s="322" t="s">
        <v>1027</v>
      </c>
      <c r="B376" s="323"/>
      <c r="C376" s="324" t="s">
        <v>1056</v>
      </c>
      <c r="D376" s="323" t="s">
        <v>37</v>
      </c>
      <c r="E376" s="323" t="s">
        <v>1057</v>
      </c>
      <c r="F376" s="323" t="s">
        <v>1030</v>
      </c>
      <c r="G376" s="323"/>
      <c r="H376" s="325" t="s">
        <v>1036</v>
      </c>
      <c r="I376" s="324" t="s">
        <v>1605</v>
      </c>
      <c r="J376" s="324" t="s">
        <v>1059</v>
      </c>
      <c r="K376" s="326" t="n">
        <v>5.7</v>
      </c>
    </row>
    <row r="377" customFormat="false" ht="22.5" hidden="false" customHeight="true" outlineLevel="0" collapsed="false">
      <c r="A377" s="330" t="s">
        <v>1043</v>
      </c>
      <c r="B377" s="331"/>
      <c r="C377" s="332" t="s">
        <v>1606</v>
      </c>
      <c r="D377" s="331" t="s">
        <v>25</v>
      </c>
      <c r="E377" s="331" t="s">
        <v>862</v>
      </c>
      <c r="F377" s="331" t="s">
        <v>1065</v>
      </c>
      <c r="G377" s="331"/>
      <c r="H377" s="333" t="s">
        <v>1243</v>
      </c>
      <c r="I377" s="332" t="s">
        <v>1046</v>
      </c>
      <c r="J377" s="332" t="s">
        <v>1213</v>
      </c>
      <c r="K377" s="334" t="n">
        <v>9.15</v>
      </c>
    </row>
    <row r="378" customFormat="false" ht="22.5" hidden="false" customHeight="true" outlineLevel="0" collapsed="false">
      <c r="A378" s="330" t="s">
        <v>1043</v>
      </c>
      <c r="B378" s="331"/>
      <c r="C378" s="332" t="s">
        <v>1607</v>
      </c>
      <c r="D378" s="331" t="s">
        <v>25</v>
      </c>
      <c r="E378" s="331" t="s">
        <v>864</v>
      </c>
      <c r="F378" s="331" t="s">
        <v>1065</v>
      </c>
      <c r="G378" s="331"/>
      <c r="H378" s="333" t="s">
        <v>1243</v>
      </c>
      <c r="I378" s="332" t="s">
        <v>1046</v>
      </c>
      <c r="J378" s="332" t="s">
        <v>1141</v>
      </c>
      <c r="K378" s="334" t="n">
        <v>8.17</v>
      </c>
    </row>
    <row r="379" customFormat="false" ht="23.25" hidden="false" customHeight="true" outlineLevel="0" collapsed="false">
      <c r="A379" s="330" t="s">
        <v>1043</v>
      </c>
      <c r="B379" s="331"/>
      <c r="C379" s="332" t="s">
        <v>1608</v>
      </c>
      <c r="D379" s="331" t="s">
        <v>25</v>
      </c>
      <c r="E379" s="331" t="s">
        <v>866</v>
      </c>
      <c r="F379" s="331" t="s">
        <v>1065</v>
      </c>
      <c r="G379" s="331"/>
      <c r="H379" s="333" t="s">
        <v>867</v>
      </c>
      <c r="I379" s="332" t="s">
        <v>1046</v>
      </c>
      <c r="J379" s="332" t="s">
        <v>1609</v>
      </c>
      <c r="K379" s="334" t="n">
        <v>483.78</v>
      </c>
    </row>
    <row r="380" s="321" customFormat="true" ht="15.75" hidden="false" customHeight="false" outlineLevel="0" collapsed="false">
      <c r="A380" s="327"/>
      <c r="B380" s="328"/>
      <c r="C380" s="328"/>
      <c r="D380" s="328"/>
      <c r="E380" s="328"/>
      <c r="F380" s="328"/>
      <c r="G380" s="328"/>
      <c r="H380" s="328"/>
      <c r="I380" s="328"/>
      <c r="J380" s="328"/>
      <c r="K380" s="329"/>
    </row>
    <row r="381" customFormat="false" ht="15" hidden="false" customHeight="true" outlineLevel="0" collapsed="false">
      <c r="A381" s="311"/>
      <c r="B381" s="312" t="s">
        <v>12</v>
      </c>
      <c r="C381" s="313" t="s">
        <v>13</v>
      </c>
      <c r="D381" s="312" t="s">
        <v>14</v>
      </c>
      <c r="E381" s="312" t="s">
        <v>15</v>
      </c>
      <c r="F381" s="312" t="s">
        <v>1021</v>
      </c>
      <c r="G381" s="312"/>
      <c r="H381" s="314" t="s">
        <v>16</v>
      </c>
      <c r="I381" s="313" t="s">
        <v>17</v>
      </c>
      <c r="J381" s="313" t="s">
        <v>18</v>
      </c>
      <c r="K381" s="315" t="s">
        <v>20</v>
      </c>
    </row>
    <row r="382" s="321" customFormat="true" ht="45" hidden="false" customHeight="true" outlineLevel="0" collapsed="false">
      <c r="A382" s="316" t="s">
        <v>1022</v>
      </c>
      <c r="B382" s="317" t="s">
        <v>1610</v>
      </c>
      <c r="C382" s="318" t="s">
        <v>1611</v>
      </c>
      <c r="D382" s="317" t="s">
        <v>25</v>
      </c>
      <c r="E382" s="317" t="s">
        <v>662</v>
      </c>
      <c r="F382" s="317" t="s">
        <v>1054</v>
      </c>
      <c r="G382" s="317"/>
      <c r="H382" s="319" t="s">
        <v>33</v>
      </c>
      <c r="I382" s="318" t="n">
        <v>1</v>
      </c>
      <c r="J382" s="318" t="s">
        <v>1612</v>
      </c>
      <c r="K382" s="320" t="s">
        <v>1612</v>
      </c>
    </row>
    <row r="383" customFormat="false" ht="22.5" hidden="false" customHeight="true" outlineLevel="0" collapsed="false">
      <c r="A383" s="322" t="s">
        <v>1027</v>
      </c>
      <c r="B383" s="323"/>
      <c r="C383" s="324" t="s">
        <v>1582</v>
      </c>
      <c r="D383" s="323" t="s">
        <v>37</v>
      </c>
      <c r="E383" s="323" t="s">
        <v>1583</v>
      </c>
      <c r="F383" s="323" t="s">
        <v>1030</v>
      </c>
      <c r="G383" s="323"/>
      <c r="H383" s="325" t="s">
        <v>1036</v>
      </c>
      <c r="I383" s="324" t="s">
        <v>1613</v>
      </c>
      <c r="J383" s="324" t="s">
        <v>1585</v>
      </c>
      <c r="K383" s="326" t="n">
        <v>84.06</v>
      </c>
    </row>
    <row r="384" customFormat="false" ht="22.5" hidden="false" customHeight="true" outlineLevel="0" collapsed="false">
      <c r="A384" s="322" t="s">
        <v>1027</v>
      </c>
      <c r="B384" s="323"/>
      <c r="C384" s="324" t="s">
        <v>1056</v>
      </c>
      <c r="D384" s="323" t="s">
        <v>37</v>
      </c>
      <c r="E384" s="323" t="s">
        <v>1057</v>
      </c>
      <c r="F384" s="323" t="s">
        <v>1030</v>
      </c>
      <c r="G384" s="323"/>
      <c r="H384" s="325" t="s">
        <v>1036</v>
      </c>
      <c r="I384" s="324" t="s">
        <v>1613</v>
      </c>
      <c r="J384" s="324" t="s">
        <v>1059</v>
      </c>
      <c r="K384" s="326" t="n">
        <v>108.24</v>
      </c>
    </row>
    <row r="385" customFormat="false" ht="23.25" hidden="false" customHeight="true" outlineLevel="0" collapsed="false">
      <c r="A385" s="330" t="s">
        <v>1043</v>
      </c>
      <c r="B385" s="331"/>
      <c r="C385" s="332" t="s">
        <v>1614</v>
      </c>
      <c r="D385" s="331" t="s">
        <v>25</v>
      </c>
      <c r="E385" s="331" t="s">
        <v>869</v>
      </c>
      <c r="F385" s="331" t="s">
        <v>1065</v>
      </c>
      <c r="G385" s="331"/>
      <c r="H385" s="333" t="s">
        <v>1243</v>
      </c>
      <c r="I385" s="332" t="s">
        <v>1046</v>
      </c>
      <c r="J385" s="332" t="s">
        <v>1615</v>
      </c>
      <c r="K385" s="334" t="n">
        <v>785.73</v>
      </c>
    </row>
    <row r="386" s="321" customFormat="true" ht="15.75" hidden="false" customHeight="false" outlineLevel="0" collapsed="false">
      <c r="A386" s="327"/>
      <c r="B386" s="328"/>
      <c r="C386" s="328"/>
      <c r="D386" s="328"/>
      <c r="E386" s="328"/>
      <c r="F386" s="328"/>
      <c r="G386" s="328"/>
      <c r="H386" s="328"/>
      <c r="I386" s="328"/>
      <c r="J386" s="328"/>
      <c r="K386" s="329"/>
    </row>
    <row r="387" customFormat="false" ht="15" hidden="false" customHeight="true" outlineLevel="0" collapsed="false">
      <c r="A387" s="311"/>
      <c r="B387" s="312" t="s">
        <v>12</v>
      </c>
      <c r="C387" s="313" t="s">
        <v>13</v>
      </c>
      <c r="D387" s="312" t="s">
        <v>14</v>
      </c>
      <c r="E387" s="312" t="s">
        <v>15</v>
      </c>
      <c r="F387" s="312" t="s">
        <v>1021</v>
      </c>
      <c r="G387" s="312"/>
      <c r="H387" s="314" t="s">
        <v>16</v>
      </c>
      <c r="I387" s="313" t="s">
        <v>17</v>
      </c>
      <c r="J387" s="313" t="s">
        <v>18</v>
      </c>
      <c r="K387" s="315" t="s">
        <v>20</v>
      </c>
    </row>
    <row r="388" s="321" customFormat="true" ht="22.5" hidden="false" customHeight="true" outlineLevel="0" collapsed="false">
      <c r="A388" s="316" t="s">
        <v>1022</v>
      </c>
      <c r="B388" s="317" t="s">
        <v>1616</v>
      </c>
      <c r="C388" s="318" t="s">
        <v>1617</v>
      </c>
      <c r="D388" s="317" t="s">
        <v>25</v>
      </c>
      <c r="E388" s="317" t="s">
        <v>667</v>
      </c>
      <c r="F388" s="317" t="s">
        <v>1054</v>
      </c>
      <c r="G388" s="317"/>
      <c r="H388" s="319" t="s">
        <v>668</v>
      </c>
      <c r="I388" s="318" t="n">
        <v>1</v>
      </c>
      <c r="J388" s="318" t="s">
        <v>1618</v>
      </c>
      <c r="K388" s="320" t="s">
        <v>1618</v>
      </c>
    </row>
    <row r="389" customFormat="false" ht="22.5" hidden="false" customHeight="true" outlineLevel="0" collapsed="false">
      <c r="A389" s="322" t="s">
        <v>1027</v>
      </c>
      <c r="B389" s="323"/>
      <c r="C389" s="324" t="s">
        <v>1060</v>
      </c>
      <c r="D389" s="323" t="s">
        <v>37</v>
      </c>
      <c r="E389" s="323" t="s">
        <v>1061</v>
      </c>
      <c r="F389" s="323" t="s">
        <v>1030</v>
      </c>
      <c r="G389" s="323"/>
      <c r="H389" s="325" t="s">
        <v>1036</v>
      </c>
      <c r="I389" s="324" t="s">
        <v>1619</v>
      </c>
      <c r="J389" s="324" t="s">
        <v>1062</v>
      </c>
      <c r="K389" s="326" t="n">
        <v>2.11</v>
      </c>
    </row>
    <row r="390" customFormat="false" ht="22.5" hidden="false" customHeight="true" outlineLevel="0" collapsed="false">
      <c r="A390" s="322" t="s">
        <v>1027</v>
      </c>
      <c r="B390" s="323"/>
      <c r="C390" s="324" t="s">
        <v>1056</v>
      </c>
      <c r="D390" s="323" t="s">
        <v>37</v>
      </c>
      <c r="E390" s="323" t="s">
        <v>1057</v>
      </c>
      <c r="F390" s="323" t="s">
        <v>1030</v>
      </c>
      <c r="G390" s="323"/>
      <c r="H390" s="325" t="s">
        <v>1036</v>
      </c>
      <c r="I390" s="324" t="s">
        <v>1619</v>
      </c>
      <c r="J390" s="324" t="s">
        <v>1059</v>
      </c>
      <c r="K390" s="326" t="n">
        <v>2.7</v>
      </c>
    </row>
    <row r="391" customFormat="false" ht="23.25" hidden="false" customHeight="true" outlineLevel="0" collapsed="false">
      <c r="A391" s="330" t="s">
        <v>1043</v>
      </c>
      <c r="B391" s="331"/>
      <c r="C391" s="332" t="s">
        <v>1620</v>
      </c>
      <c r="D391" s="331" t="s">
        <v>25</v>
      </c>
      <c r="E391" s="331" t="s">
        <v>1621</v>
      </c>
      <c r="F391" s="331" t="s">
        <v>1052</v>
      </c>
      <c r="G391" s="331"/>
      <c r="H391" s="333" t="s">
        <v>27</v>
      </c>
      <c r="I391" s="332" t="s">
        <v>1046</v>
      </c>
      <c r="J391" s="332" t="s">
        <v>1622</v>
      </c>
      <c r="K391" s="334" t="n">
        <v>8.82</v>
      </c>
    </row>
    <row r="392" s="321" customFormat="true" ht="15.75" hidden="false" customHeight="false" outlineLevel="0" collapsed="false">
      <c r="A392" s="327"/>
      <c r="B392" s="328"/>
      <c r="C392" s="328"/>
      <c r="D392" s="328"/>
      <c r="E392" s="328"/>
      <c r="F392" s="328"/>
      <c r="G392" s="328"/>
      <c r="H392" s="328"/>
      <c r="I392" s="328"/>
      <c r="J392" s="328"/>
      <c r="K392" s="329"/>
    </row>
    <row r="393" customFormat="false" ht="15" hidden="false" customHeight="true" outlineLevel="0" collapsed="false">
      <c r="A393" s="311"/>
      <c r="B393" s="312" t="s">
        <v>12</v>
      </c>
      <c r="C393" s="313" t="s">
        <v>13</v>
      </c>
      <c r="D393" s="312" t="s">
        <v>14</v>
      </c>
      <c r="E393" s="312" t="s">
        <v>15</v>
      </c>
      <c r="F393" s="312" t="s">
        <v>1021</v>
      </c>
      <c r="G393" s="312"/>
      <c r="H393" s="314" t="s">
        <v>16</v>
      </c>
      <c r="I393" s="313" t="s">
        <v>17</v>
      </c>
      <c r="J393" s="313" t="s">
        <v>18</v>
      </c>
      <c r="K393" s="315" t="s">
        <v>20</v>
      </c>
    </row>
    <row r="394" s="321" customFormat="true" ht="22.5" hidden="false" customHeight="true" outlineLevel="0" collapsed="false">
      <c r="A394" s="316" t="s">
        <v>1022</v>
      </c>
      <c r="B394" s="317" t="s">
        <v>1623</v>
      </c>
      <c r="C394" s="318" t="s">
        <v>1624</v>
      </c>
      <c r="D394" s="317" t="s">
        <v>25</v>
      </c>
      <c r="E394" s="317" t="s">
        <v>671</v>
      </c>
      <c r="F394" s="317" t="s">
        <v>1054</v>
      </c>
      <c r="G394" s="317"/>
      <c r="H394" s="319" t="s">
        <v>100</v>
      </c>
      <c r="I394" s="318" t="n">
        <v>1</v>
      </c>
      <c r="J394" s="318" t="s">
        <v>1625</v>
      </c>
      <c r="K394" s="320" t="s">
        <v>1625</v>
      </c>
    </row>
    <row r="395" customFormat="false" ht="22.5" hidden="false" customHeight="true" outlineLevel="0" collapsed="false">
      <c r="A395" s="322" t="s">
        <v>1027</v>
      </c>
      <c r="B395" s="323"/>
      <c r="C395" s="324" t="s">
        <v>1582</v>
      </c>
      <c r="D395" s="323" t="s">
        <v>37</v>
      </c>
      <c r="E395" s="323" t="s">
        <v>1583</v>
      </c>
      <c r="F395" s="323" t="s">
        <v>1030</v>
      </c>
      <c r="G395" s="323"/>
      <c r="H395" s="325" t="s">
        <v>1036</v>
      </c>
      <c r="I395" s="324" t="s">
        <v>1182</v>
      </c>
      <c r="J395" s="324" t="s">
        <v>1585</v>
      </c>
      <c r="K395" s="326" t="n">
        <v>0.84</v>
      </c>
    </row>
    <row r="396" customFormat="false" ht="22.5" hidden="false" customHeight="true" outlineLevel="0" collapsed="false">
      <c r="A396" s="322" t="s">
        <v>1027</v>
      </c>
      <c r="B396" s="323"/>
      <c r="C396" s="324" t="s">
        <v>1056</v>
      </c>
      <c r="D396" s="323" t="s">
        <v>37</v>
      </c>
      <c r="E396" s="323" t="s">
        <v>1057</v>
      </c>
      <c r="F396" s="323" t="s">
        <v>1030</v>
      </c>
      <c r="G396" s="323"/>
      <c r="H396" s="325" t="s">
        <v>1036</v>
      </c>
      <c r="I396" s="324" t="s">
        <v>1182</v>
      </c>
      <c r="J396" s="324" t="s">
        <v>1059</v>
      </c>
      <c r="K396" s="326" t="n">
        <v>1.08</v>
      </c>
    </row>
    <row r="397" customFormat="false" ht="23.25" hidden="false" customHeight="true" outlineLevel="0" collapsed="false">
      <c r="A397" s="330" t="s">
        <v>1043</v>
      </c>
      <c r="B397" s="331"/>
      <c r="C397" s="332" t="s">
        <v>1626</v>
      </c>
      <c r="D397" s="331" t="s">
        <v>25</v>
      </c>
      <c r="E397" s="331" t="s">
        <v>1627</v>
      </c>
      <c r="F397" s="331" t="s">
        <v>1065</v>
      </c>
      <c r="G397" s="331"/>
      <c r="H397" s="333" t="s">
        <v>100</v>
      </c>
      <c r="I397" s="332" t="s">
        <v>1046</v>
      </c>
      <c r="J397" s="332" t="s">
        <v>1628</v>
      </c>
      <c r="K397" s="334" t="n">
        <v>1.8</v>
      </c>
    </row>
    <row r="398" s="321" customFormat="true" ht="15.75" hidden="false" customHeight="false" outlineLevel="0" collapsed="false">
      <c r="A398" s="327"/>
      <c r="B398" s="328"/>
      <c r="C398" s="328"/>
      <c r="D398" s="328"/>
      <c r="E398" s="328"/>
      <c r="F398" s="328"/>
      <c r="G398" s="328"/>
      <c r="H398" s="328"/>
      <c r="I398" s="328"/>
      <c r="J398" s="328"/>
      <c r="K398" s="329"/>
    </row>
    <row r="399" customFormat="false" ht="15" hidden="false" customHeight="true" outlineLevel="0" collapsed="false">
      <c r="A399" s="311"/>
      <c r="B399" s="312" t="s">
        <v>12</v>
      </c>
      <c r="C399" s="313" t="s">
        <v>13</v>
      </c>
      <c r="D399" s="312" t="s">
        <v>14</v>
      </c>
      <c r="E399" s="312" t="s">
        <v>15</v>
      </c>
      <c r="F399" s="312" t="s">
        <v>1021</v>
      </c>
      <c r="G399" s="312"/>
      <c r="H399" s="314" t="s">
        <v>16</v>
      </c>
      <c r="I399" s="313" t="s">
        <v>17</v>
      </c>
      <c r="J399" s="313" t="s">
        <v>18</v>
      </c>
      <c r="K399" s="315" t="s">
        <v>20</v>
      </c>
    </row>
    <row r="400" s="321" customFormat="true" ht="15" hidden="false" customHeight="true" outlineLevel="0" collapsed="false">
      <c r="A400" s="316" t="s">
        <v>1022</v>
      </c>
      <c r="B400" s="317" t="s">
        <v>1629</v>
      </c>
      <c r="C400" s="318" t="s">
        <v>1630</v>
      </c>
      <c r="D400" s="317" t="s">
        <v>25</v>
      </c>
      <c r="E400" s="317" t="s">
        <v>674</v>
      </c>
      <c r="F400" s="317" t="s">
        <v>1631</v>
      </c>
      <c r="G400" s="317"/>
      <c r="H400" s="319" t="s">
        <v>33</v>
      </c>
      <c r="I400" s="318" t="n">
        <v>1</v>
      </c>
      <c r="J400" s="318" t="s">
        <v>1632</v>
      </c>
      <c r="K400" s="320" t="s">
        <v>1632</v>
      </c>
    </row>
    <row r="401" customFormat="false" ht="22.5" hidden="false" customHeight="true" outlineLevel="0" collapsed="false">
      <c r="A401" s="322" t="s">
        <v>1027</v>
      </c>
      <c r="B401" s="323"/>
      <c r="C401" s="324" t="s">
        <v>1582</v>
      </c>
      <c r="D401" s="323" t="s">
        <v>37</v>
      </c>
      <c r="E401" s="323" t="s">
        <v>1583</v>
      </c>
      <c r="F401" s="323" t="s">
        <v>1030</v>
      </c>
      <c r="G401" s="323"/>
      <c r="H401" s="325" t="s">
        <v>1036</v>
      </c>
      <c r="I401" s="324" t="s">
        <v>1633</v>
      </c>
      <c r="J401" s="324" t="s">
        <v>1585</v>
      </c>
      <c r="K401" s="326" t="n">
        <v>2.88</v>
      </c>
    </row>
    <row r="402" customFormat="false" ht="23.25" hidden="false" customHeight="true" outlineLevel="0" collapsed="false">
      <c r="A402" s="330" t="s">
        <v>1043</v>
      </c>
      <c r="B402" s="331"/>
      <c r="C402" s="332" t="s">
        <v>1468</v>
      </c>
      <c r="D402" s="331" t="s">
        <v>25</v>
      </c>
      <c r="E402" s="331" t="s">
        <v>674</v>
      </c>
      <c r="F402" s="331" t="s">
        <v>1065</v>
      </c>
      <c r="G402" s="331"/>
      <c r="H402" s="333" t="s">
        <v>33</v>
      </c>
      <c r="I402" s="332" t="s">
        <v>1634</v>
      </c>
      <c r="J402" s="332" t="s">
        <v>1635</v>
      </c>
      <c r="K402" s="334" t="n">
        <v>83.86</v>
      </c>
    </row>
    <row r="403" s="321" customFormat="true" ht="15.75" hidden="false" customHeight="false" outlineLevel="0" collapsed="false">
      <c r="A403" s="327"/>
      <c r="B403" s="328"/>
      <c r="C403" s="328"/>
      <c r="D403" s="328"/>
      <c r="E403" s="328"/>
      <c r="F403" s="328"/>
      <c r="G403" s="328"/>
      <c r="H403" s="328"/>
      <c r="I403" s="328"/>
      <c r="J403" s="328"/>
      <c r="K403" s="329"/>
    </row>
    <row r="404" customFormat="false" ht="15" hidden="false" customHeight="true" outlineLevel="0" collapsed="false">
      <c r="A404" s="311"/>
      <c r="B404" s="312" t="s">
        <v>12</v>
      </c>
      <c r="C404" s="313" t="s">
        <v>13</v>
      </c>
      <c r="D404" s="312" t="s">
        <v>14</v>
      </c>
      <c r="E404" s="312" t="s">
        <v>15</v>
      </c>
      <c r="F404" s="312" t="s">
        <v>1021</v>
      </c>
      <c r="G404" s="312"/>
      <c r="H404" s="314" t="s">
        <v>16</v>
      </c>
      <c r="I404" s="313" t="s">
        <v>17</v>
      </c>
      <c r="J404" s="313" t="s">
        <v>18</v>
      </c>
      <c r="K404" s="315" t="s">
        <v>20</v>
      </c>
    </row>
    <row r="405" s="321" customFormat="true" ht="33.75" hidden="false" customHeight="true" outlineLevel="0" collapsed="false">
      <c r="A405" s="316" t="s">
        <v>1022</v>
      </c>
      <c r="B405" s="317" t="s">
        <v>1636</v>
      </c>
      <c r="C405" s="318" t="s">
        <v>1637</v>
      </c>
      <c r="D405" s="317" t="s">
        <v>25</v>
      </c>
      <c r="E405" s="317" t="s">
        <v>677</v>
      </c>
      <c r="F405" s="317" t="s">
        <v>1631</v>
      </c>
      <c r="G405" s="317"/>
      <c r="H405" s="319" t="s">
        <v>668</v>
      </c>
      <c r="I405" s="318" t="n">
        <v>1</v>
      </c>
      <c r="J405" s="318" t="s">
        <v>1638</v>
      </c>
      <c r="K405" s="320" t="s">
        <v>1638</v>
      </c>
    </row>
    <row r="406" customFormat="false" ht="22.5" hidden="false" customHeight="true" outlineLevel="0" collapsed="false">
      <c r="A406" s="322" t="s">
        <v>1027</v>
      </c>
      <c r="B406" s="323"/>
      <c r="C406" s="324" t="s">
        <v>1056</v>
      </c>
      <c r="D406" s="323" t="s">
        <v>37</v>
      </c>
      <c r="E406" s="323" t="s">
        <v>1057</v>
      </c>
      <c r="F406" s="323" t="s">
        <v>1030</v>
      </c>
      <c r="G406" s="323"/>
      <c r="H406" s="325" t="s">
        <v>1036</v>
      </c>
      <c r="I406" s="324" t="s">
        <v>1537</v>
      </c>
      <c r="J406" s="324" t="s">
        <v>1059</v>
      </c>
      <c r="K406" s="326" t="n">
        <v>3.6</v>
      </c>
    </row>
    <row r="407" customFormat="false" ht="23.25" hidden="false" customHeight="true" outlineLevel="0" collapsed="false">
      <c r="A407" s="330" t="s">
        <v>1043</v>
      </c>
      <c r="B407" s="331"/>
      <c r="C407" s="332" t="s">
        <v>1639</v>
      </c>
      <c r="D407" s="331" t="s">
        <v>25</v>
      </c>
      <c r="E407" s="331" t="s">
        <v>1640</v>
      </c>
      <c r="F407" s="331" t="s">
        <v>1052</v>
      </c>
      <c r="G407" s="331"/>
      <c r="H407" s="333" t="s">
        <v>27</v>
      </c>
      <c r="I407" s="332" t="s">
        <v>1046</v>
      </c>
      <c r="J407" s="332" t="s">
        <v>1641</v>
      </c>
      <c r="K407" s="334" t="n">
        <v>18.73</v>
      </c>
    </row>
    <row r="408" s="321" customFormat="true" ht="15.75" hidden="false" customHeight="false" outlineLevel="0" collapsed="false">
      <c r="A408" s="327"/>
      <c r="B408" s="328"/>
      <c r="C408" s="328"/>
      <c r="D408" s="328"/>
      <c r="E408" s="328"/>
      <c r="F408" s="328"/>
      <c r="G408" s="328"/>
      <c r="H408" s="328"/>
      <c r="I408" s="328"/>
      <c r="J408" s="328"/>
      <c r="K408" s="329"/>
    </row>
    <row r="409" customFormat="false" ht="15" hidden="false" customHeight="true" outlineLevel="0" collapsed="false">
      <c r="A409" s="311"/>
      <c r="B409" s="312" t="s">
        <v>12</v>
      </c>
      <c r="C409" s="313" t="s">
        <v>13</v>
      </c>
      <c r="D409" s="312" t="s">
        <v>14</v>
      </c>
      <c r="E409" s="312" t="s">
        <v>15</v>
      </c>
      <c r="F409" s="312" t="s">
        <v>1021</v>
      </c>
      <c r="G409" s="312"/>
      <c r="H409" s="314" t="s">
        <v>16</v>
      </c>
      <c r="I409" s="313" t="s">
        <v>17</v>
      </c>
      <c r="J409" s="313" t="s">
        <v>18</v>
      </c>
      <c r="K409" s="315" t="s">
        <v>20</v>
      </c>
    </row>
    <row r="410" s="321" customFormat="true" ht="15" hidden="false" customHeight="true" outlineLevel="0" collapsed="false">
      <c r="A410" s="316" t="s">
        <v>1022</v>
      </c>
      <c r="B410" s="317" t="s">
        <v>1642</v>
      </c>
      <c r="C410" s="318" t="s">
        <v>1643</v>
      </c>
      <c r="D410" s="317" t="s">
        <v>25</v>
      </c>
      <c r="E410" s="317" t="s">
        <v>680</v>
      </c>
      <c r="F410" s="317" t="s">
        <v>1631</v>
      </c>
      <c r="G410" s="317"/>
      <c r="H410" s="319" t="s">
        <v>33</v>
      </c>
      <c r="I410" s="318" t="n">
        <v>1</v>
      </c>
      <c r="J410" s="318" t="s">
        <v>1644</v>
      </c>
      <c r="K410" s="320" t="s">
        <v>1644</v>
      </c>
    </row>
    <row r="411" customFormat="false" ht="22.5" hidden="false" customHeight="true" outlineLevel="0" collapsed="false">
      <c r="A411" s="322" t="s">
        <v>1027</v>
      </c>
      <c r="B411" s="323"/>
      <c r="C411" s="324" t="s">
        <v>1582</v>
      </c>
      <c r="D411" s="323" t="s">
        <v>37</v>
      </c>
      <c r="E411" s="323" t="s">
        <v>1583</v>
      </c>
      <c r="F411" s="323" t="s">
        <v>1030</v>
      </c>
      <c r="G411" s="323"/>
      <c r="H411" s="325" t="s">
        <v>1036</v>
      </c>
      <c r="I411" s="324" t="s">
        <v>1070</v>
      </c>
      <c r="J411" s="324" t="s">
        <v>1585</v>
      </c>
      <c r="K411" s="326" t="n">
        <v>28.02</v>
      </c>
    </row>
    <row r="412" customFormat="false" ht="22.5" hidden="false" customHeight="true" outlineLevel="0" collapsed="false">
      <c r="A412" s="322" t="s">
        <v>1027</v>
      </c>
      <c r="B412" s="323"/>
      <c r="C412" s="324" t="s">
        <v>1056</v>
      </c>
      <c r="D412" s="323" t="s">
        <v>37</v>
      </c>
      <c r="E412" s="323" t="s">
        <v>1057</v>
      </c>
      <c r="F412" s="323" t="s">
        <v>1030</v>
      </c>
      <c r="G412" s="323"/>
      <c r="H412" s="325" t="s">
        <v>1036</v>
      </c>
      <c r="I412" s="324" t="s">
        <v>1091</v>
      </c>
      <c r="J412" s="324" t="s">
        <v>1059</v>
      </c>
      <c r="K412" s="326" t="n">
        <v>72.16</v>
      </c>
    </row>
    <row r="413" customFormat="false" ht="23.25" hidden="false" customHeight="true" outlineLevel="0" collapsed="false">
      <c r="A413" s="330" t="s">
        <v>1043</v>
      </c>
      <c r="B413" s="331"/>
      <c r="C413" s="332" t="s">
        <v>1645</v>
      </c>
      <c r="D413" s="331" t="s">
        <v>25</v>
      </c>
      <c r="E413" s="331" t="s">
        <v>680</v>
      </c>
      <c r="F413" s="331" t="s">
        <v>1065</v>
      </c>
      <c r="G413" s="331"/>
      <c r="H413" s="333" t="s">
        <v>33</v>
      </c>
      <c r="I413" s="332" t="s">
        <v>1046</v>
      </c>
      <c r="J413" s="332" t="s">
        <v>1646</v>
      </c>
      <c r="K413" s="334" t="n">
        <v>2922</v>
      </c>
    </row>
    <row r="414" s="321" customFormat="true" ht="15.75" hidden="false" customHeight="false" outlineLevel="0" collapsed="false">
      <c r="A414" s="327"/>
      <c r="B414" s="328"/>
      <c r="C414" s="328"/>
      <c r="D414" s="328"/>
      <c r="E414" s="328"/>
      <c r="F414" s="328"/>
      <c r="G414" s="328"/>
      <c r="H414" s="328"/>
      <c r="I414" s="328"/>
      <c r="J414" s="328"/>
      <c r="K414" s="329"/>
    </row>
    <row r="415" customFormat="false" ht="15" hidden="false" customHeight="true" outlineLevel="0" collapsed="false">
      <c r="A415" s="311"/>
      <c r="B415" s="312" t="s">
        <v>12</v>
      </c>
      <c r="C415" s="313" t="s">
        <v>13</v>
      </c>
      <c r="D415" s="312" t="s">
        <v>14</v>
      </c>
      <c r="E415" s="312" t="s">
        <v>15</v>
      </c>
      <c r="F415" s="312" t="s">
        <v>1021</v>
      </c>
      <c r="G415" s="312"/>
      <c r="H415" s="314" t="s">
        <v>16</v>
      </c>
      <c r="I415" s="313" t="s">
        <v>17</v>
      </c>
      <c r="J415" s="313" t="s">
        <v>18</v>
      </c>
      <c r="K415" s="315" t="s">
        <v>20</v>
      </c>
    </row>
    <row r="416" s="321" customFormat="true" ht="15" hidden="false" customHeight="true" outlineLevel="0" collapsed="false">
      <c r="A416" s="316" t="s">
        <v>1022</v>
      </c>
      <c r="B416" s="317" t="s">
        <v>1647</v>
      </c>
      <c r="C416" s="318" t="s">
        <v>1648</v>
      </c>
      <c r="D416" s="317" t="s">
        <v>25</v>
      </c>
      <c r="E416" s="317" t="s">
        <v>683</v>
      </c>
      <c r="F416" s="317" t="s">
        <v>1631</v>
      </c>
      <c r="G416" s="317"/>
      <c r="H416" s="319" t="s">
        <v>33</v>
      </c>
      <c r="I416" s="318" t="n">
        <v>1</v>
      </c>
      <c r="J416" s="318" t="s">
        <v>1649</v>
      </c>
      <c r="K416" s="320" t="s">
        <v>1649</v>
      </c>
    </row>
    <row r="417" customFormat="false" ht="22.5" hidden="false" customHeight="true" outlineLevel="0" collapsed="false">
      <c r="A417" s="322" t="s">
        <v>1027</v>
      </c>
      <c r="B417" s="323"/>
      <c r="C417" s="324" t="s">
        <v>1056</v>
      </c>
      <c r="D417" s="323" t="s">
        <v>37</v>
      </c>
      <c r="E417" s="323" t="s">
        <v>1057</v>
      </c>
      <c r="F417" s="323" t="s">
        <v>1030</v>
      </c>
      <c r="G417" s="323"/>
      <c r="H417" s="325" t="s">
        <v>1036</v>
      </c>
      <c r="I417" s="324" t="s">
        <v>1650</v>
      </c>
      <c r="J417" s="324" t="s">
        <v>1059</v>
      </c>
      <c r="K417" s="326" t="n">
        <v>27.9</v>
      </c>
    </row>
    <row r="418" customFormat="false" ht="22.5" hidden="false" customHeight="true" outlineLevel="0" collapsed="false">
      <c r="A418" s="322" t="s">
        <v>1027</v>
      </c>
      <c r="B418" s="323"/>
      <c r="C418" s="324" t="s">
        <v>1582</v>
      </c>
      <c r="D418" s="323" t="s">
        <v>37</v>
      </c>
      <c r="E418" s="323" t="s">
        <v>1583</v>
      </c>
      <c r="F418" s="323" t="s">
        <v>1030</v>
      </c>
      <c r="G418" s="323"/>
      <c r="H418" s="325" t="s">
        <v>1036</v>
      </c>
      <c r="I418" s="324" t="s">
        <v>1650</v>
      </c>
      <c r="J418" s="324" t="s">
        <v>1585</v>
      </c>
      <c r="K418" s="326" t="n">
        <v>21.67</v>
      </c>
    </row>
    <row r="419" customFormat="false" ht="23.25" hidden="false" customHeight="true" outlineLevel="0" collapsed="false">
      <c r="A419" s="330" t="s">
        <v>1043</v>
      </c>
      <c r="B419" s="331"/>
      <c r="C419" s="332" t="s">
        <v>1479</v>
      </c>
      <c r="D419" s="331" t="s">
        <v>25</v>
      </c>
      <c r="E419" s="317" t="s">
        <v>683</v>
      </c>
      <c r="F419" s="331" t="s">
        <v>1065</v>
      </c>
      <c r="G419" s="331"/>
      <c r="H419" s="333" t="s">
        <v>33</v>
      </c>
      <c r="I419" s="332" t="s">
        <v>1046</v>
      </c>
      <c r="J419" s="332" t="s">
        <v>1651</v>
      </c>
      <c r="K419" s="334" t="n">
        <v>1664.85</v>
      </c>
    </row>
    <row r="420" s="321" customFormat="true" ht="15.75" hidden="false" customHeight="false" outlineLevel="0" collapsed="false">
      <c r="A420" s="327"/>
      <c r="B420" s="328"/>
      <c r="C420" s="328"/>
      <c r="D420" s="328"/>
      <c r="E420" s="328"/>
      <c r="F420" s="328"/>
      <c r="G420" s="328"/>
      <c r="H420" s="328"/>
      <c r="I420" s="328"/>
      <c r="J420" s="328"/>
      <c r="K420" s="329"/>
    </row>
    <row r="421" customFormat="false" ht="15" hidden="false" customHeight="true" outlineLevel="0" collapsed="false">
      <c r="A421" s="311"/>
      <c r="B421" s="312" t="s">
        <v>12</v>
      </c>
      <c r="C421" s="313" t="s">
        <v>13</v>
      </c>
      <c r="D421" s="312" t="s">
        <v>14</v>
      </c>
      <c r="E421" s="312" t="s">
        <v>15</v>
      </c>
      <c r="F421" s="312" t="s">
        <v>1021</v>
      </c>
      <c r="G421" s="312"/>
      <c r="H421" s="314" t="s">
        <v>16</v>
      </c>
      <c r="I421" s="313" t="s">
        <v>17</v>
      </c>
      <c r="J421" s="313" t="s">
        <v>18</v>
      </c>
      <c r="K421" s="315" t="s">
        <v>20</v>
      </c>
    </row>
    <row r="422" s="321" customFormat="true" ht="22.5" hidden="false" customHeight="true" outlineLevel="0" collapsed="false">
      <c r="A422" s="316" t="s">
        <v>1022</v>
      </c>
      <c r="B422" s="317" t="s">
        <v>1652</v>
      </c>
      <c r="C422" s="318" t="s">
        <v>1653</v>
      </c>
      <c r="D422" s="317" t="s">
        <v>25</v>
      </c>
      <c r="E422" s="317" t="s">
        <v>686</v>
      </c>
      <c r="F422" s="317" t="s">
        <v>1631</v>
      </c>
      <c r="G422" s="317"/>
      <c r="H422" s="319" t="s">
        <v>27</v>
      </c>
      <c r="I422" s="318" t="n">
        <v>1</v>
      </c>
      <c r="J422" s="318" t="s">
        <v>1654</v>
      </c>
      <c r="K422" s="320" t="s">
        <v>1654</v>
      </c>
    </row>
    <row r="423" customFormat="false" ht="22.5" hidden="false" customHeight="true" outlineLevel="0" collapsed="false">
      <c r="A423" s="322" t="s">
        <v>1027</v>
      </c>
      <c r="B423" s="323"/>
      <c r="C423" s="324" t="s">
        <v>1060</v>
      </c>
      <c r="D423" s="323" t="s">
        <v>37</v>
      </c>
      <c r="E423" s="323" t="s">
        <v>1061</v>
      </c>
      <c r="F423" s="323" t="s">
        <v>1030</v>
      </c>
      <c r="G423" s="323"/>
      <c r="H423" s="325" t="s">
        <v>1036</v>
      </c>
      <c r="I423" s="324" t="s">
        <v>1363</v>
      </c>
      <c r="J423" s="324" t="s">
        <v>1062</v>
      </c>
      <c r="K423" s="326" t="n">
        <v>7.06</v>
      </c>
    </row>
    <row r="424" customFormat="false" ht="22.5" hidden="false" customHeight="true" outlineLevel="0" collapsed="false">
      <c r="A424" s="322" t="s">
        <v>1027</v>
      </c>
      <c r="B424" s="323"/>
      <c r="C424" s="324" t="s">
        <v>1056</v>
      </c>
      <c r="D424" s="323" t="s">
        <v>37</v>
      </c>
      <c r="E424" s="323" t="s">
        <v>1057</v>
      </c>
      <c r="F424" s="323" t="s">
        <v>1030</v>
      </c>
      <c r="G424" s="323"/>
      <c r="H424" s="325" t="s">
        <v>1036</v>
      </c>
      <c r="I424" s="324" t="s">
        <v>1363</v>
      </c>
      <c r="J424" s="324" t="s">
        <v>1059</v>
      </c>
      <c r="K424" s="326" t="n">
        <v>9.02</v>
      </c>
    </row>
    <row r="425" customFormat="false" ht="23.25" hidden="false" customHeight="true" outlineLevel="0" collapsed="false">
      <c r="A425" s="330" t="s">
        <v>1043</v>
      </c>
      <c r="B425" s="331"/>
      <c r="C425" s="332" t="s">
        <v>1655</v>
      </c>
      <c r="D425" s="331" t="s">
        <v>25</v>
      </c>
      <c r="E425" s="331" t="s">
        <v>1656</v>
      </c>
      <c r="F425" s="331" t="s">
        <v>1052</v>
      </c>
      <c r="G425" s="331"/>
      <c r="H425" s="333" t="s">
        <v>1243</v>
      </c>
      <c r="I425" s="332" t="s">
        <v>1046</v>
      </c>
      <c r="J425" s="332" t="s">
        <v>1657</v>
      </c>
      <c r="K425" s="334" t="n">
        <v>458.45</v>
      </c>
    </row>
    <row r="426" s="321" customFormat="true" ht="15.75" hidden="false" customHeight="false" outlineLevel="0" collapsed="false">
      <c r="A426" s="327"/>
      <c r="B426" s="328"/>
      <c r="C426" s="328"/>
      <c r="D426" s="328"/>
      <c r="E426" s="328"/>
      <c r="F426" s="328"/>
      <c r="G426" s="328"/>
      <c r="H426" s="328"/>
      <c r="I426" s="328"/>
      <c r="J426" s="328"/>
      <c r="K426" s="329"/>
    </row>
    <row r="427" customFormat="false" ht="15" hidden="false" customHeight="true" outlineLevel="0" collapsed="false">
      <c r="A427" s="311"/>
      <c r="B427" s="312" t="s">
        <v>12</v>
      </c>
      <c r="C427" s="313" t="s">
        <v>13</v>
      </c>
      <c r="D427" s="312" t="s">
        <v>14</v>
      </c>
      <c r="E427" s="312" t="s">
        <v>15</v>
      </c>
      <c r="F427" s="312" t="s">
        <v>1021</v>
      </c>
      <c r="G427" s="312"/>
      <c r="H427" s="314" t="s">
        <v>16</v>
      </c>
      <c r="I427" s="313" t="s">
        <v>17</v>
      </c>
      <c r="J427" s="313" t="s">
        <v>18</v>
      </c>
      <c r="K427" s="315" t="s">
        <v>20</v>
      </c>
    </row>
    <row r="428" s="321" customFormat="true" ht="15" hidden="false" customHeight="true" outlineLevel="0" collapsed="false">
      <c r="A428" s="316" t="s">
        <v>1022</v>
      </c>
      <c r="B428" s="317" t="s">
        <v>1658</v>
      </c>
      <c r="C428" s="318" t="s">
        <v>1659</v>
      </c>
      <c r="D428" s="317" t="s">
        <v>25</v>
      </c>
      <c r="E428" s="317" t="s">
        <v>689</v>
      </c>
      <c r="F428" s="317" t="s">
        <v>1631</v>
      </c>
      <c r="G428" s="317"/>
      <c r="H428" s="319" t="s">
        <v>33</v>
      </c>
      <c r="I428" s="318" t="n">
        <v>1</v>
      </c>
      <c r="J428" s="318" t="s">
        <v>1660</v>
      </c>
      <c r="K428" s="320" t="s">
        <v>1660</v>
      </c>
    </row>
    <row r="429" customFormat="false" ht="22.5" hidden="false" customHeight="true" outlineLevel="0" collapsed="false">
      <c r="A429" s="322" t="s">
        <v>1027</v>
      </c>
      <c r="B429" s="323"/>
      <c r="C429" s="324" t="s">
        <v>1582</v>
      </c>
      <c r="D429" s="323" t="s">
        <v>37</v>
      </c>
      <c r="E429" s="323" t="s">
        <v>1583</v>
      </c>
      <c r="F429" s="323" t="s">
        <v>1030</v>
      </c>
      <c r="G429" s="323"/>
      <c r="H429" s="325" t="s">
        <v>1036</v>
      </c>
      <c r="I429" s="324" t="s">
        <v>1661</v>
      </c>
      <c r="J429" s="324" t="s">
        <v>1585</v>
      </c>
      <c r="K429" s="326" t="n">
        <v>8.67</v>
      </c>
    </row>
    <row r="430" customFormat="false" ht="23.25" hidden="false" customHeight="true" outlineLevel="0" collapsed="false">
      <c r="A430" s="330" t="s">
        <v>1043</v>
      </c>
      <c r="B430" s="331"/>
      <c r="C430" s="332" t="s">
        <v>1662</v>
      </c>
      <c r="D430" s="331" t="s">
        <v>25</v>
      </c>
      <c r="E430" s="331" t="s">
        <v>689</v>
      </c>
      <c r="F430" s="331" t="s">
        <v>1065</v>
      </c>
      <c r="G430" s="331"/>
      <c r="H430" s="333" t="s">
        <v>33</v>
      </c>
      <c r="I430" s="332" t="s">
        <v>1046</v>
      </c>
      <c r="J430" s="332" t="s">
        <v>1440</v>
      </c>
      <c r="K430" s="334" t="n">
        <v>23.03</v>
      </c>
    </row>
    <row r="431" s="321" customFormat="true" ht="15.75" hidden="false" customHeight="false" outlineLevel="0" collapsed="false">
      <c r="A431" s="327"/>
      <c r="B431" s="328"/>
      <c r="C431" s="328"/>
      <c r="D431" s="328"/>
      <c r="E431" s="328"/>
      <c r="F431" s="328"/>
      <c r="G431" s="328"/>
      <c r="H431" s="328"/>
      <c r="I431" s="328"/>
      <c r="J431" s="328"/>
      <c r="K431" s="329"/>
    </row>
    <row r="432" customFormat="false" ht="15" hidden="false" customHeight="true" outlineLevel="0" collapsed="false">
      <c r="A432" s="311"/>
      <c r="B432" s="312" t="s">
        <v>12</v>
      </c>
      <c r="C432" s="313" t="s">
        <v>13</v>
      </c>
      <c r="D432" s="312" t="s">
        <v>14</v>
      </c>
      <c r="E432" s="312" t="s">
        <v>15</v>
      </c>
      <c r="F432" s="312" t="s">
        <v>1021</v>
      </c>
      <c r="G432" s="312"/>
      <c r="H432" s="314" t="s">
        <v>16</v>
      </c>
      <c r="I432" s="313" t="s">
        <v>17</v>
      </c>
      <c r="J432" s="313" t="s">
        <v>18</v>
      </c>
      <c r="K432" s="315" t="s">
        <v>20</v>
      </c>
    </row>
    <row r="433" s="321" customFormat="true" ht="15" hidden="false" customHeight="true" outlineLevel="0" collapsed="false">
      <c r="A433" s="316" t="s">
        <v>1022</v>
      </c>
      <c r="B433" s="317" t="s">
        <v>1663</v>
      </c>
      <c r="C433" s="318" t="s">
        <v>1664</v>
      </c>
      <c r="D433" s="317" t="s">
        <v>25</v>
      </c>
      <c r="E433" s="317" t="s">
        <v>692</v>
      </c>
      <c r="F433" s="317" t="s">
        <v>1631</v>
      </c>
      <c r="G433" s="317"/>
      <c r="H433" s="319" t="s">
        <v>33</v>
      </c>
      <c r="I433" s="318" t="n">
        <v>1</v>
      </c>
      <c r="J433" s="318" t="s">
        <v>1665</v>
      </c>
      <c r="K433" s="320" t="s">
        <v>1665</v>
      </c>
    </row>
    <row r="434" customFormat="false" ht="22.5" hidden="false" customHeight="true" outlineLevel="0" collapsed="false">
      <c r="A434" s="322" t="s">
        <v>1027</v>
      </c>
      <c r="B434" s="323"/>
      <c r="C434" s="324" t="s">
        <v>1582</v>
      </c>
      <c r="D434" s="323" t="s">
        <v>37</v>
      </c>
      <c r="E434" s="323" t="s">
        <v>1583</v>
      </c>
      <c r="F434" s="323" t="s">
        <v>1030</v>
      </c>
      <c r="G434" s="323"/>
      <c r="H434" s="325" t="s">
        <v>1036</v>
      </c>
      <c r="I434" s="324" t="s">
        <v>1666</v>
      </c>
      <c r="J434" s="324" t="s">
        <v>1585</v>
      </c>
      <c r="K434" s="326" t="n">
        <v>3.61</v>
      </c>
    </row>
    <row r="435" customFormat="false" ht="23.25" hidden="false" customHeight="true" outlineLevel="0" collapsed="false">
      <c r="A435" s="330" t="s">
        <v>1043</v>
      </c>
      <c r="B435" s="331"/>
      <c r="C435" s="332" t="s">
        <v>1667</v>
      </c>
      <c r="D435" s="331" t="s">
        <v>25</v>
      </c>
      <c r="E435" s="331" t="s">
        <v>692</v>
      </c>
      <c r="F435" s="331" t="s">
        <v>1065</v>
      </c>
      <c r="G435" s="331"/>
      <c r="H435" s="333" t="s">
        <v>33</v>
      </c>
      <c r="I435" s="332" t="s">
        <v>1046</v>
      </c>
      <c r="J435" s="332" t="s">
        <v>1668</v>
      </c>
      <c r="K435" s="334" t="n">
        <v>24.8</v>
      </c>
    </row>
    <row r="436" s="321" customFormat="true" ht="15.75" hidden="false" customHeight="false" outlineLevel="0" collapsed="false">
      <c r="A436" s="327"/>
      <c r="B436" s="328"/>
      <c r="C436" s="328"/>
      <c r="D436" s="328"/>
      <c r="E436" s="328"/>
      <c r="F436" s="328"/>
      <c r="G436" s="328"/>
      <c r="H436" s="328"/>
      <c r="I436" s="328"/>
      <c r="J436" s="328"/>
      <c r="K436" s="329"/>
    </row>
    <row r="437" customFormat="false" ht="15" hidden="false" customHeight="true" outlineLevel="0" collapsed="false">
      <c r="A437" s="311"/>
      <c r="B437" s="312" t="s">
        <v>12</v>
      </c>
      <c r="C437" s="313" t="s">
        <v>13</v>
      </c>
      <c r="D437" s="312" t="s">
        <v>14</v>
      </c>
      <c r="E437" s="312" t="s">
        <v>15</v>
      </c>
      <c r="F437" s="312" t="s">
        <v>1021</v>
      </c>
      <c r="G437" s="312"/>
      <c r="H437" s="314" t="s">
        <v>16</v>
      </c>
      <c r="I437" s="313" t="s">
        <v>17</v>
      </c>
      <c r="J437" s="313" t="s">
        <v>18</v>
      </c>
      <c r="K437" s="315" t="s">
        <v>20</v>
      </c>
    </row>
    <row r="438" s="321" customFormat="true" ht="15" hidden="false" customHeight="true" outlineLevel="0" collapsed="false">
      <c r="A438" s="316" t="s">
        <v>1022</v>
      </c>
      <c r="B438" s="317" t="s">
        <v>1669</v>
      </c>
      <c r="C438" s="318" t="s">
        <v>1670</v>
      </c>
      <c r="D438" s="317" t="s">
        <v>25</v>
      </c>
      <c r="E438" s="317" t="s">
        <v>695</v>
      </c>
      <c r="F438" s="317" t="s">
        <v>1631</v>
      </c>
      <c r="G438" s="317"/>
      <c r="H438" s="319" t="s">
        <v>33</v>
      </c>
      <c r="I438" s="318" t="n">
        <v>1</v>
      </c>
      <c r="J438" s="318" t="s">
        <v>1671</v>
      </c>
      <c r="K438" s="320" t="s">
        <v>1671</v>
      </c>
    </row>
    <row r="439" customFormat="false" ht="22.5" hidden="false" customHeight="true" outlineLevel="0" collapsed="false">
      <c r="A439" s="322" t="s">
        <v>1027</v>
      </c>
      <c r="B439" s="323"/>
      <c r="C439" s="324" t="s">
        <v>1060</v>
      </c>
      <c r="D439" s="323" t="s">
        <v>37</v>
      </c>
      <c r="E439" s="323" t="s">
        <v>1061</v>
      </c>
      <c r="F439" s="323" t="s">
        <v>1030</v>
      </c>
      <c r="G439" s="323"/>
      <c r="H439" s="325" t="s">
        <v>1036</v>
      </c>
      <c r="I439" s="324" t="s">
        <v>1422</v>
      </c>
      <c r="J439" s="324" t="s">
        <v>1062</v>
      </c>
      <c r="K439" s="326" t="n">
        <v>21.19</v>
      </c>
    </row>
    <row r="440" customFormat="false" ht="22.5" hidden="false" customHeight="true" outlineLevel="0" collapsed="false">
      <c r="A440" s="322" t="s">
        <v>1027</v>
      </c>
      <c r="B440" s="323"/>
      <c r="C440" s="324" t="s">
        <v>1672</v>
      </c>
      <c r="D440" s="323" t="s">
        <v>37</v>
      </c>
      <c r="E440" s="323" t="s">
        <v>1673</v>
      </c>
      <c r="F440" s="323" t="s">
        <v>1030</v>
      </c>
      <c r="G440" s="323"/>
      <c r="H440" s="325" t="s">
        <v>1036</v>
      </c>
      <c r="I440" s="324" t="s">
        <v>1422</v>
      </c>
      <c r="J440" s="324" t="s">
        <v>1674</v>
      </c>
      <c r="K440" s="326" t="n">
        <v>27.15</v>
      </c>
    </row>
    <row r="441" customFormat="false" ht="22.5" hidden="false" customHeight="true" outlineLevel="0" collapsed="false">
      <c r="A441" s="330" t="s">
        <v>1043</v>
      </c>
      <c r="B441" s="331"/>
      <c r="C441" s="332" t="s">
        <v>1675</v>
      </c>
      <c r="D441" s="331" t="s">
        <v>37</v>
      </c>
      <c r="E441" s="331" t="s">
        <v>1676</v>
      </c>
      <c r="F441" s="331" t="s">
        <v>1065</v>
      </c>
      <c r="G441" s="331"/>
      <c r="H441" s="333" t="s">
        <v>100</v>
      </c>
      <c r="I441" s="332" t="s">
        <v>1046</v>
      </c>
      <c r="J441" s="332" t="s">
        <v>1677</v>
      </c>
      <c r="K441" s="334" t="n">
        <v>1.41</v>
      </c>
    </row>
    <row r="442" customFormat="false" ht="23.25" hidden="false" customHeight="true" outlineLevel="0" collapsed="false">
      <c r="A442" s="330" t="s">
        <v>1043</v>
      </c>
      <c r="B442" s="331"/>
      <c r="C442" s="332" t="s">
        <v>1678</v>
      </c>
      <c r="D442" s="331" t="s">
        <v>25</v>
      </c>
      <c r="E442" s="331" t="s">
        <v>1679</v>
      </c>
      <c r="F442" s="331" t="s">
        <v>1052</v>
      </c>
      <c r="G442" s="331"/>
      <c r="H442" s="333" t="s">
        <v>27</v>
      </c>
      <c r="I442" s="332" t="s">
        <v>1046</v>
      </c>
      <c r="J442" s="332" t="s">
        <v>1680</v>
      </c>
      <c r="K442" s="334" t="n">
        <v>1175.89</v>
      </c>
    </row>
    <row r="443" s="321" customFormat="true" ht="15.75" hidden="false" customHeight="false" outlineLevel="0" collapsed="false">
      <c r="A443" s="327"/>
      <c r="B443" s="328"/>
      <c r="C443" s="328"/>
      <c r="D443" s="328"/>
      <c r="E443" s="328"/>
      <c r="F443" s="328"/>
      <c r="G443" s="328"/>
      <c r="H443" s="328"/>
      <c r="I443" s="328"/>
      <c r="J443" s="328"/>
      <c r="K443" s="329"/>
    </row>
    <row r="444" customFormat="false" ht="15" hidden="false" customHeight="true" outlineLevel="0" collapsed="false">
      <c r="A444" s="311"/>
      <c r="B444" s="312" t="s">
        <v>12</v>
      </c>
      <c r="C444" s="313" t="s">
        <v>13</v>
      </c>
      <c r="D444" s="312" t="s">
        <v>14</v>
      </c>
      <c r="E444" s="312" t="s">
        <v>15</v>
      </c>
      <c r="F444" s="312" t="s">
        <v>1021</v>
      </c>
      <c r="G444" s="312"/>
      <c r="H444" s="314" t="s">
        <v>16</v>
      </c>
      <c r="I444" s="313" t="s">
        <v>17</v>
      </c>
      <c r="J444" s="313" t="s">
        <v>18</v>
      </c>
      <c r="K444" s="315" t="s">
        <v>20</v>
      </c>
    </row>
    <row r="445" s="321" customFormat="true" ht="22.5" hidden="false" customHeight="true" outlineLevel="0" collapsed="false">
      <c r="A445" s="316" t="s">
        <v>1022</v>
      </c>
      <c r="B445" s="317" t="s">
        <v>1681</v>
      </c>
      <c r="C445" s="318" t="s">
        <v>1682</v>
      </c>
      <c r="D445" s="317" t="s">
        <v>25</v>
      </c>
      <c r="E445" s="317" t="s">
        <v>698</v>
      </c>
      <c r="F445" s="317" t="s">
        <v>1631</v>
      </c>
      <c r="G445" s="317"/>
      <c r="H445" s="319" t="s">
        <v>16</v>
      </c>
      <c r="I445" s="318" t="n">
        <v>1</v>
      </c>
      <c r="J445" s="318" t="s">
        <v>1683</v>
      </c>
      <c r="K445" s="320" t="s">
        <v>1683</v>
      </c>
    </row>
    <row r="446" customFormat="false" ht="23.25" hidden="false" customHeight="true" outlineLevel="0" collapsed="false">
      <c r="A446" s="330" t="s">
        <v>1043</v>
      </c>
      <c r="B446" s="331"/>
      <c r="C446" s="332" t="s">
        <v>1684</v>
      </c>
      <c r="D446" s="331" t="s">
        <v>25</v>
      </c>
      <c r="E446" s="331" t="s">
        <v>1685</v>
      </c>
      <c r="F446" s="331" t="s">
        <v>1045</v>
      </c>
      <c r="G446" s="331"/>
      <c r="H446" s="333" t="s">
        <v>16</v>
      </c>
      <c r="I446" s="332" t="s">
        <v>1046</v>
      </c>
      <c r="J446" s="332" t="s">
        <v>1683</v>
      </c>
      <c r="K446" s="334" t="n">
        <v>46</v>
      </c>
    </row>
    <row r="447" s="321" customFormat="true" ht="15.75" hidden="false" customHeight="false" outlineLevel="0" collapsed="false">
      <c r="A447" s="327"/>
      <c r="B447" s="328"/>
      <c r="C447" s="328"/>
      <c r="D447" s="328"/>
      <c r="E447" s="328"/>
      <c r="F447" s="328"/>
      <c r="G447" s="328"/>
      <c r="H447" s="328"/>
      <c r="I447" s="328"/>
      <c r="J447" s="328"/>
      <c r="K447" s="329"/>
    </row>
    <row r="448" customFormat="false" ht="15" hidden="false" customHeight="true" outlineLevel="0" collapsed="false">
      <c r="A448" s="311"/>
      <c r="B448" s="312" t="s">
        <v>12</v>
      </c>
      <c r="C448" s="313" t="s">
        <v>13</v>
      </c>
      <c r="D448" s="312" t="s">
        <v>14</v>
      </c>
      <c r="E448" s="312" t="s">
        <v>15</v>
      </c>
      <c r="F448" s="312" t="s">
        <v>1021</v>
      </c>
      <c r="G448" s="312"/>
      <c r="H448" s="314" t="s">
        <v>16</v>
      </c>
      <c r="I448" s="313" t="s">
        <v>17</v>
      </c>
      <c r="J448" s="313" t="s">
        <v>18</v>
      </c>
      <c r="K448" s="315" t="s">
        <v>20</v>
      </c>
    </row>
    <row r="449" s="321" customFormat="true" ht="15" hidden="false" customHeight="true" outlineLevel="0" collapsed="false">
      <c r="A449" s="316" t="s">
        <v>1022</v>
      </c>
      <c r="B449" s="317" t="s">
        <v>1686</v>
      </c>
      <c r="C449" s="318" t="s">
        <v>1687</v>
      </c>
      <c r="D449" s="317" t="s">
        <v>25</v>
      </c>
      <c r="E449" s="317" t="s">
        <v>701</v>
      </c>
      <c r="F449" s="317" t="s">
        <v>1631</v>
      </c>
      <c r="G449" s="317"/>
      <c r="H449" s="319" t="s">
        <v>16</v>
      </c>
      <c r="I449" s="318" t="n">
        <v>1</v>
      </c>
      <c r="J449" s="318" t="s">
        <v>1688</v>
      </c>
      <c r="K449" s="320" t="s">
        <v>1688</v>
      </c>
    </row>
    <row r="450" customFormat="false" ht="23.25" hidden="false" customHeight="true" outlineLevel="0" collapsed="false">
      <c r="A450" s="330" t="s">
        <v>1043</v>
      </c>
      <c r="B450" s="331"/>
      <c r="C450" s="332" t="s">
        <v>1689</v>
      </c>
      <c r="D450" s="331" t="s">
        <v>25</v>
      </c>
      <c r="E450" s="331" t="s">
        <v>1690</v>
      </c>
      <c r="F450" s="331" t="s">
        <v>1045</v>
      </c>
      <c r="G450" s="331"/>
      <c r="H450" s="333" t="s">
        <v>16</v>
      </c>
      <c r="I450" s="332" t="s">
        <v>1046</v>
      </c>
      <c r="J450" s="332" t="s">
        <v>1688</v>
      </c>
      <c r="K450" s="334" t="n">
        <v>40</v>
      </c>
    </row>
    <row r="451" s="321" customFormat="true" ht="15.75" hidden="false" customHeight="false" outlineLevel="0" collapsed="false">
      <c r="A451" s="327"/>
      <c r="B451" s="328"/>
      <c r="C451" s="328"/>
      <c r="D451" s="328"/>
      <c r="E451" s="328"/>
      <c r="F451" s="328"/>
      <c r="G451" s="328"/>
      <c r="H451" s="328"/>
      <c r="I451" s="328"/>
      <c r="J451" s="328"/>
      <c r="K451" s="329"/>
    </row>
    <row r="452" customFormat="false" ht="15" hidden="false" customHeight="true" outlineLevel="0" collapsed="false">
      <c r="A452" s="311"/>
      <c r="B452" s="312" t="s">
        <v>12</v>
      </c>
      <c r="C452" s="313" t="s">
        <v>13</v>
      </c>
      <c r="D452" s="312" t="s">
        <v>14</v>
      </c>
      <c r="E452" s="312" t="s">
        <v>15</v>
      </c>
      <c r="F452" s="312" t="s">
        <v>1021</v>
      </c>
      <c r="G452" s="312"/>
      <c r="H452" s="314" t="s">
        <v>16</v>
      </c>
      <c r="I452" s="313" t="s">
        <v>17</v>
      </c>
      <c r="J452" s="313" t="s">
        <v>18</v>
      </c>
      <c r="K452" s="315" t="s">
        <v>20</v>
      </c>
    </row>
    <row r="453" s="321" customFormat="true" ht="22.5" hidden="false" customHeight="true" outlineLevel="0" collapsed="false">
      <c r="A453" s="316" t="s">
        <v>1022</v>
      </c>
      <c r="B453" s="317" t="s">
        <v>1691</v>
      </c>
      <c r="C453" s="318" t="s">
        <v>1692</v>
      </c>
      <c r="D453" s="317" t="s">
        <v>25</v>
      </c>
      <c r="E453" s="317" t="s">
        <v>707</v>
      </c>
      <c r="F453" s="317" t="s">
        <v>1631</v>
      </c>
      <c r="G453" s="317"/>
      <c r="H453" s="319" t="s">
        <v>668</v>
      </c>
      <c r="I453" s="318" t="n">
        <v>1</v>
      </c>
      <c r="J453" s="318" t="s">
        <v>1693</v>
      </c>
      <c r="K453" s="320" t="s">
        <v>1693</v>
      </c>
    </row>
    <row r="454" customFormat="false" ht="22.5" hidden="false" customHeight="true" outlineLevel="0" collapsed="false">
      <c r="A454" s="322" t="s">
        <v>1027</v>
      </c>
      <c r="B454" s="323"/>
      <c r="C454" s="324" t="s">
        <v>1672</v>
      </c>
      <c r="D454" s="323" t="s">
        <v>37</v>
      </c>
      <c r="E454" s="323" t="s">
        <v>1673</v>
      </c>
      <c r="F454" s="323" t="s">
        <v>1030</v>
      </c>
      <c r="G454" s="323"/>
      <c r="H454" s="325" t="s">
        <v>1036</v>
      </c>
      <c r="I454" s="324" t="s">
        <v>1046</v>
      </c>
      <c r="J454" s="324" t="s">
        <v>1674</v>
      </c>
      <c r="K454" s="326" t="n">
        <v>18.1</v>
      </c>
    </row>
    <row r="455" customFormat="false" ht="22.5" hidden="false" customHeight="true" outlineLevel="0" collapsed="false">
      <c r="A455" s="330" t="s">
        <v>1043</v>
      </c>
      <c r="B455" s="331"/>
      <c r="C455" s="332" t="s">
        <v>1694</v>
      </c>
      <c r="D455" s="331" t="s">
        <v>25</v>
      </c>
      <c r="E455" s="331" t="s">
        <v>1695</v>
      </c>
      <c r="F455" s="331" t="s">
        <v>1052</v>
      </c>
      <c r="G455" s="331"/>
      <c r="H455" s="333" t="s">
        <v>27</v>
      </c>
      <c r="I455" s="332" t="s">
        <v>1046</v>
      </c>
      <c r="J455" s="332" t="s">
        <v>1696</v>
      </c>
      <c r="K455" s="334" t="n">
        <v>402.64</v>
      </c>
    </row>
    <row r="456" customFormat="false" ht="23.25" hidden="false" customHeight="true" outlineLevel="0" collapsed="false">
      <c r="A456" s="330" t="s">
        <v>1043</v>
      </c>
      <c r="B456" s="331"/>
      <c r="C456" s="332" t="s">
        <v>1697</v>
      </c>
      <c r="D456" s="331" t="s">
        <v>25</v>
      </c>
      <c r="E456" s="331" t="s">
        <v>1698</v>
      </c>
      <c r="F456" s="331" t="s">
        <v>1052</v>
      </c>
      <c r="G456" s="331"/>
      <c r="H456" s="333" t="s">
        <v>27</v>
      </c>
      <c r="I456" s="332" t="s">
        <v>1046</v>
      </c>
      <c r="J456" s="332" t="s">
        <v>1699</v>
      </c>
      <c r="K456" s="334" t="n">
        <v>22.5</v>
      </c>
    </row>
    <row r="457" s="321" customFormat="true" ht="15.75" hidden="false" customHeight="false" outlineLevel="0" collapsed="false">
      <c r="A457" s="327"/>
      <c r="B457" s="328"/>
      <c r="C457" s="328"/>
      <c r="D457" s="328"/>
      <c r="E457" s="328"/>
      <c r="F457" s="328"/>
      <c r="G457" s="328"/>
      <c r="H457" s="328"/>
      <c r="I457" s="328"/>
      <c r="J457" s="328"/>
      <c r="K457" s="329"/>
    </row>
    <row r="458" customFormat="false" ht="15" hidden="false" customHeight="true" outlineLevel="0" collapsed="false">
      <c r="A458" s="311"/>
      <c r="B458" s="312" t="s">
        <v>12</v>
      </c>
      <c r="C458" s="313" t="s">
        <v>13</v>
      </c>
      <c r="D458" s="312" t="s">
        <v>14</v>
      </c>
      <c r="E458" s="312" t="s">
        <v>15</v>
      </c>
      <c r="F458" s="312" t="s">
        <v>1021</v>
      </c>
      <c r="G458" s="312"/>
      <c r="H458" s="314" t="s">
        <v>16</v>
      </c>
      <c r="I458" s="313" t="s">
        <v>17</v>
      </c>
      <c r="J458" s="313" t="s">
        <v>18</v>
      </c>
      <c r="K458" s="315" t="s">
        <v>20</v>
      </c>
    </row>
    <row r="459" s="321" customFormat="true" ht="22.5" hidden="false" customHeight="true" outlineLevel="0" collapsed="false">
      <c r="A459" s="316" t="s">
        <v>1022</v>
      </c>
      <c r="B459" s="317" t="s">
        <v>1700</v>
      </c>
      <c r="C459" s="318" t="s">
        <v>1701</v>
      </c>
      <c r="D459" s="317" t="s">
        <v>25</v>
      </c>
      <c r="E459" s="317" t="s">
        <v>717</v>
      </c>
      <c r="F459" s="317" t="s">
        <v>1054</v>
      </c>
      <c r="G459" s="317"/>
      <c r="H459" s="319" t="s">
        <v>33</v>
      </c>
      <c r="I459" s="318" t="n">
        <v>1</v>
      </c>
      <c r="J459" s="318" t="s">
        <v>1702</v>
      </c>
      <c r="K459" s="320" t="s">
        <v>1702</v>
      </c>
    </row>
    <row r="460" customFormat="false" ht="22.5" hidden="false" customHeight="true" outlineLevel="0" collapsed="false">
      <c r="A460" s="322" t="s">
        <v>1027</v>
      </c>
      <c r="B460" s="323"/>
      <c r="C460" s="324" t="s">
        <v>1582</v>
      </c>
      <c r="D460" s="323" t="s">
        <v>37</v>
      </c>
      <c r="E460" s="323" t="s">
        <v>1583</v>
      </c>
      <c r="F460" s="323" t="s">
        <v>1030</v>
      </c>
      <c r="G460" s="323"/>
      <c r="H460" s="325" t="s">
        <v>1036</v>
      </c>
      <c r="I460" s="324" t="s">
        <v>1357</v>
      </c>
      <c r="J460" s="324" t="s">
        <v>1585</v>
      </c>
      <c r="K460" s="326" t="n">
        <v>1.4</v>
      </c>
    </row>
    <row r="461" customFormat="false" ht="22.5" hidden="false" customHeight="true" outlineLevel="0" collapsed="false">
      <c r="A461" s="322" t="s">
        <v>1027</v>
      </c>
      <c r="B461" s="323"/>
      <c r="C461" s="324" t="s">
        <v>1056</v>
      </c>
      <c r="D461" s="323" t="s">
        <v>37</v>
      </c>
      <c r="E461" s="323" t="s">
        <v>1057</v>
      </c>
      <c r="F461" s="323" t="s">
        <v>1030</v>
      </c>
      <c r="G461" s="323"/>
      <c r="H461" s="325" t="s">
        <v>1036</v>
      </c>
      <c r="I461" s="324" t="s">
        <v>1357</v>
      </c>
      <c r="J461" s="324" t="s">
        <v>1059</v>
      </c>
      <c r="K461" s="326" t="n">
        <v>1.8</v>
      </c>
    </row>
    <row r="462" customFormat="false" ht="23.25" hidden="false" customHeight="true" outlineLevel="0" collapsed="false">
      <c r="A462" s="330" t="s">
        <v>1043</v>
      </c>
      <c r="B462" s="331"/>
      <c r="C462" s="332" t="s">
        <v>1703</v>
      </c>
      <c r="D462" s="331" t="s">
        <v>25</v>
      </c>
      <c r="E462" s="331" t="s">
        <v>872</v>
      </c>
      <c r="F462" s="331" t="s">
        <v>1065</v>
      </c>
      <c r="G462" s="331"/>
      <c r="H462" s="333" t="s">
        <v>1243</v>
      </c>
      <c r="I462" s="332" t="s">
        <v>1046</v>
      </c>
      <c r="J462" s="332" t="s">
        <v>1704</v>
      </c>
      <c r="K462" s="334" t="n">
        <v>20.3</v>
      </c>
    </row>
    <row r="463" s="321" customFormat="true" ht="15.75" hidden="false" customHeight="false" outlineLevel="0" collapsed="false">
      <c r="A463" s="327"/>
      <c r="B463" s="328"/>
      <c r="C463" s="328"/>
      <c r="D463" s="328"/>
      <c r="E463" s="328"/>
      <c r="F463" s="328"/>
      <c r="G463" s="328"/>
      <c r="H463" s="328"/>
      <c r="I463" s="328"/>
      <c r="J463" s="328"/>
      <c r="K463" s="329"/>
    </row>
    <row r="464" customFormat="false" ht="15" hidden="false" customHeight="true" outlineLevel="0" collapsed="false">
      <c r="A464" s="311"/>
      <c r="B464" s="312" t="s">
        <v>12</v>
      </c>
      <c r="C464" s="313" t="s">
        <v>13</v>
      </c>
      <c r="D464" s="312" t="s">
        <v>14</v>
      </c>
      <c r="E464" s="312" t="s">
        <v>15</v>
      </c>
      <c r="F464" s="312" t="s">
        <v>1021</v>
      </c>
      <c r="G464" s="312"/>
      <c r="H464" s="314" t="s">
        <v>16</v>
      </c>
      <c r="I464" s="313" t="s">
        <v>17</v>
      </c>
      <c r="J464" s="313" t="s">
        <v>18</v>
      </c>
      <c r="K464" s="315" t="s">
        <v>20</v>
      </c>
    </row>
    <row r="465" s="321" customFormat="true" ht="22.5" hidden="false" customHeight="true" outlineLevel="0" collapsed="false">
      <c r="A465" s="316" t="s">
        <v>1022</v>
      </c>
      <c r="B465" s="317" t="s">
        <v>1705</v>
      </c>
      <c r="C465" s="318" t="s">
        <v>1706</v>
      </c>
      <c r="D465" s="317" t="s">
        <v>25</v>
      </c>
      <c r="E465" s="317" t="s">
        <v>720</v>
      </c>
      <c r="F465" s="317" t="s">
        <v>1054</v>
      </c>
      <c r="G465" s="317"/>
      <c r="H465" s="319" t="s">
        <v>33</v>
      </c>
      <c r="I465" s="318" t="n">
        <v>1</v>
      </c>
      <c r="J465" s="318" t="s">
        <v>1707</v>
      </c>
      <c r="K465" s="320" t="s">
        <v>1707</v>
      </c>
    </row>
    <row r="466" customFormat="false" ht="22.5" hidden="false" customHeight="true" outlineLevel="0" collapsed="false">
      <c r="A466" s="322" t="s">
        <v>1027</v>
      </c>
      <c r="B466" s="323"/>
      <c r="C466" s="324" t="s">
        <v>1582</v>
      </c>
      <c r="D466" s="323" t="s">
        <v>37</v>
      </c>
      <c r="E466" s="323" t="s">
        <v>1583</v>
      </c>
      <c r="F466" s="323" t="s">
        <v>1030</v>
      </c>
      <c r="G466" s="323"/>
      <c r="H466" s="325" t="s">
        <v>1036</v>
      </c>
      <c r="I466" s="324" t="s">
        <v>1489</v>
      </c>
      <c r="J466" s="324" t="s">
        <v>1585</v>
      </c>
      <c r="K466" s="326" t="n">
        <v>3.5</v>
      </c>
    </row>
    <row r="467" customFormat="false" ht="22.5" hidden="false" customHeight="true" outlineLevel="0" collapsed="false">
      <c r="A467" s="322" t="s">
        <v>1027</v>
      </c>
      <c r="B467" s="323"/>
      <c r="C467" s="324" t="s">
        <v>1056</v>
      </c>
      <c r="D467" s="323" t="s">
        <v>37</v>
      </c>
      <c r="E467" s="323" t="s">
        <v>1057</v>
      </c>
      <c r="F467" s="323" t="s">
        <v>1030</v>
      </c>
      <c r="G467" s="323"/>
      <c r="H467" s="325" t="s">
        <v>1036</v>
      </c>
      <c r="I467" s="324" t="s">
        <v>1489</v>
      </c>
      <c r="J467" s="324" t="s">
        <v>1059</v>
      </c>
      <c r="K467" s="326" t="n">
        <v>4.51</v>
      </c>
    </row>
    <row r="468" customFormat="false" ht="23.25" hidden="false" customHeight="true" outlineLevel="0" collapsed="false">
      <c r="A468" s="330" t="s">
        <v>1043</v>
      </c>
      <c r="B468" s="331"/>
      <c r="C468" s="332" t="s">
        <v>1708</v>
      </c>
      <c r="D468" s="331" t="s">
        <v>25</v>
      </c>
      <c r="E468" s="331" t="s">
        <v>879</v>
      </c>
      <c r="F468" s="331" t="s">
        <v>1065</v>
      </c>
      <c r="G468" s="331"/>
      <c r="H468" s="333" t="s">
        <v>1709</v>
      </c>
      <c r="I468" s="332" t="s">
        <v>1046</v>
      </c>
      <c r="J468" s="332" t="s">
        <v>1710</v>
      </c>
      <c r="K468" s="334" t="n">
        <v>43.8</v>
      </c>
    </row>
    <row r="469" s="321" customFormat="true" ht="15.75" hidden="false" customHeight="false" outlineLevel="0" collapsed="false">
      <c r="A469" s="327"/>
      <c r="B469" s="328"/>
      <c r="C469" s="328"/>
      <c r="D469" s="328"/>
      <c r="E469" s="328"/>
      <c r="F469" s="328"/>
      <c r="G469" s="328"/>
      <c r="H469" s="328"/>
      <c r="I469" s="328"/>
      <c r="J469" s="328"/>
      <c r="K469" s="329"/>
    </row>
    <row r="470" customFormat="false" ht="15" hidden="false" customHeight="true" outlineLevel="0" collapsed="false">
      <c r="A470" s="311"/>
      <c r="B470" s="312" t="s">
        <v>12</v>
      </c>
      <c r="C470" s="313" t="s">
        <v>13</v>
      </c>
      <c r="D470" s="312" t="s">
        <v>14</v>
      </c>
      <c r="E470" s="312" t="s">
        <v>15</v>
      </c>
      <c r="F470" s="312" t="s">
        <v>1021</v>
      </c>
      <c r="G470" s="312"/>
      <c r="H470" s="314" t="s">
        <v>16</v>
      </c>
      <c r="I470" s="313" t="s">
        <v>17</v>
      </c>
      <c r="J470" s="313" t="s">
        <v>18</v>
      </c>
      <c r="K470" s="315" t="s">
        <v>20</v>
      </c>
    </row>
    <row r="471" s="321" customFormat="true" ht="22.5" hidden="false" customHeight="true" outlineLevel="0" collapsed="false">
      <c r="A471" s="316" t="s">
        <v>1022</v>
      </c>
      <c r="B471" s="317" t="s">
        <v>1711</v>
      </c>
      <c r="C471" s="318" t="s">
        <v>1712</v>
      </c>
      <c r="D471" s="317" t="s">
        <v>25</v>
      </c>
      <c r="E471" s="317" t="s">
        <v>723</v>
      </c>
      <c r="F471" s="317" t="s">
        <v>1054</v>
      </c>
      <c r="G471" s="317"/>
      <c r="H471" s="319" t="s">
        <v>33</v>
      </c>
      <c r="I471" s="318" t="n">
        <v>1</v>
      </c>
      <c r="J471" s="318" t="s">
        <v>1713</v>
      </c>
      <c r="K471" s="320" t="s">
        <v>1713</v>
      </c>
    </row>
    <row r="472" customFormat="false" ht="22.5" hidden="false" customHeight="true" outlineLevel="0" collapsed="false">
      <c r="A472" s="322" t="s">
        <v>1027</v>
      </c>
      <c r="B472" s="323"/>
      <c r="C472" s="324" t="s">
        <v>1582</v>
      </c>
      <c r="D472" s="323" t="s">
        <v>37</v>
      </c>
      <c r="E472" s="323" t="s">
        <v>1583</v>
      </c>
      <c r="F472" s="323" t="s">
        <v>1030</v>
      </c>
      <c r="G472" s="323"/>
      <c r="H472" s="325" t="s">
        <v>1036</v>
      </c>
      <c r="I472" s="324" t="s">
        <v>1357</v>
      </c>
      <c r="J472" s="324" t="s">
        <v>1585</v>
      </c>
      <c r="K472" s="326" t="n">
        <v>1.4</v>
      </c>
    </row>
    <row r="473" customFormat="false" ht="22.5" hidden="false" customHeight="true" outlineLevel="0" collapsed="false">
      <c r="A473" s="322" t="s">
        <v>1027</v>
      </c>
      <c r="B473" s="323"/>
      <c r="C473" s="324" t="s">
        <v>1056</v>
      </c>
      <c r="D473" s="323" t="s">
        <v>37</v>
      </c>
      <c r="E473" s="323" t="s">
        <v>1057</v>
      </c>
      <c r="F473" s="323" t="s">
        <v>1030</v>
      </c>
      <c r="G473" s="323"/>
      <c r="H473" s="325" t="s">
        <v>1036</v>
      </c>
      <c r="I473" s="324" t="s">
        <v>1357</v>
      </c>
      <c r="J473" s="324" t="s">
        <v>1059</v>
      </c>
      <c r="K473" s="326" t="n">
        <v>1.8</v>
      </c>
    </row>
    <row r="474" customFormat="false" ht="23.25" hidden="false" customHeight="true" outlineLevel="0" collapsed="false">
      <c r="A474" s="330" t="s">
        <v>1043</v>
      </c>
      <c r="B474" s="331"/>
      <c r="C474" s="332" t="s">
        <v>1714</v>
      </c>
      <c r="D474" s="331" t="s">
        <v>25</v>
      </c>
      <c r="E474" s="331" t="s">
        <v>881</v>
      </c>
      <c r="F474" s="331" t="s">
        <v>1065</v>
      </c>
      <c r="G474" s="331"/>
      <c r="H474" s="333" t="s">
        <v>1243</v>
      </c>
      <c r="I474" s="332" t="s">
        <v>1046</v>
      </c>
      <c r="J474" s="332" t="s">
        <v>1715</v>
      </c>
      <c r="K474" s="334" t="n">
        <v>27.53</v>
      </c>
    </row>
    <row r="475" s="321" customFormat="true" ht="15.75" hidden="false" customHeight="false" outlineLevel="0" collapsed="false">
      <c r="A475" s="327"/>
      <c r="B475" s="328"/>
      <c r="C475" s="328"/>
      <c r="D475" s="328"/>
      <c r="E475" s="328"/>
      <c r="F475" s="328"/>
      <c r="G475" s="328"/>
      <c r="H475" s="328"/>
      <c r="I475" s="328"/>
      <c r="J475" s="328"/>
      <c r="K475" s="329"/>
    </row>
    <row r="476" customFormat="false" ht="15" hidden="false" customHeight="true" outlineLevel="0" collapsed="false">
      <c r="A476" s="311"/>
      <c r="B476" s="312" t="s">
        <v>12</v>
      </c>
      <c r="C476" s="313" t="s">
        <v>13</v>
      </c>
      <c r="D476" s="312" t="s">
        <v>14</v>
      </c>
      <c r="E476" s="312" t="s">
        <v>15</v>
      </c>
      <c r="F476" s="312" t="s">
        <v>1021</v>
      </c>
      <c r="G476" s="312"/>
      <c r="H476" s="314" t="s">
        <v>16</v>
      </c>
      <c r="I476" s="313" t="s">
        <v>17</v>
      </c>
      <c r="J476" s="313" t="s">
        <v>18</v>
      </c>
      <c r="K476" s="315" t="s">
        <v>20</v>
      </c>
    </row>
    <row r="477" s="321" customFormat="true" ht="22.5" hidden="false" customHeight="true" outlineLevel="0" collapsed="false">
      <c r="A477" s="316" t="s">
        <v>1022</v>
      </c>
      <c r="B477" s="317" t="s">
        <v>1716</v>
      </c>
      <c r="C477" s="318" t="s">
        <v>1717</v>
      </c>
      <c r="D477" s="317" t="s">
        <v>25</v>
      </c>
      <c r="E477" s="317" t="s">
        <v>726</v>
      </c>
      <c r="F477" s="317" t="s">
        <v>1054</v>
      </c>
      <c r="G477" s="317"/>
      <c r="H477" s="319" t="s">
        <v>33</v>
      </c>
      <c r="I477" s="318" t="n">
        <v>1</v>
      </c>
      <c r="J477" s="318" t="s">
        <v>1718</v>
      </c>
      <c r="K477" s="320" t="s">
        <v>1718</v>
      </c>
    </row>
    <row r="478" customFormat="false" ht="22.5" hidden="false" customHeight="true" outlineLevel="0" collapsed="false">
      <c r="A478" s="322" t="s">
        <v>1027</v>
      </c>
      <c r="B478" s="323"/>
      <c r="C478" s="324" t="s">
        <v>1672</v>
      </c>
      <c r="D478" s="323" t="s">
        <v>37</v>
      </c>
      <c r="E478" s="323" t="s">
        <v>1673</v>
      </c>
      <c r="F478" s="323" t="s">
        <v>1030</v>
      </c>
      <c r="G478" s="323"/>
      <c r="H478" s="325" t="s">
        <v>1036</v>
      </c>
      <c r="I478" s="324" t="s">
        <v>1070</v>
      </c>
      <c r="J478" s="324" t="s">
        <v>1674</v>
      </c>
      <c r="K478" s="326" t="n">
        <v>36.2</v>
      </c>
    </row>
    <row r="479" customFormat="false" ht="23.25" hidden="false" customHeight="true" outlineLevel="0" collapsed="false">
      <c r="A479" s="330" t="s">
        <v>1043</v>
      </c>
      <c r="B479" s="331"/>
      <c r="C479" s="332" t="s">
        <v>1719</v>
      </c>
      <c r="D479" s="331" t="s">
        <v>25</v>
      </c>
      <c r="E479" s="331" t="s">
        <v>883</v>
      </c>
      <c r="F479" s="331" t="s">
        <v>1065</v>
      </c>
      <c r="G479" s="331"/>
      <c r="H479" s="333" t="s">
        <v>1243</v>
      </c>
      <c r="I479" s="332" t="s">
        <v>1046</v>
      </c>
      <c r="J479" s="332" t="s">
        <v>1720</v>
      </c>
      <c r="K479" s="334" t="n">
        <v>1104.6</v>
      </c>
    </row>
    <row r="480" s="321" customFormat="true" ht="15.75" hidden="false" customHeight="false" outlineLevel="0" collapsed="false">
      <c r="A480" s="327"/>
      <c r="B480" s="328"/>
      <c r="C480" s="328"/>
      <c r="D480" s="328"/>
      <c r="E480" s="328"/>
      <c r="F480" s="328"/>
      <c r="G480" s="328"/>
      <c r="H480" s="328"/>
      <c r="I480" s="328"/>
      <c r="J480" s="328"/>
      <c r="K480" s="329"/>
    </row>
    <row r="481" customFormat="false" ht="15" hidden="false" customHeight="true" outlineLevel="0" collapsed="false">
      <c r="A481" s="311"/>
      <c r="B481" s="312" t="s">
        <v>12</v>
      </c>
      <c r="C481" s="313" t="s">
        <v>13</v>
      </c>
      <c r="D481" s="312" t="s">
        <v>14</v>
      </c>
      <c r="E481" s="312" t="s">
        <v>15</v>
      </c>
      <c r="F481" s="312" t="s">
        <v>1021</v>
      </c>
      <c r="G481" s="312"/>
      <c r="H481" s="314" t="s">
        <v>16</v>
      </c>
      <c r="I481" s="313" t="s">
        <v>17</v>
      </c>
      <c r="J481" s="313" t="s">
        <v>18</v>
      </c>
      <c r="K481" s="315" t="s">
        <v>20</v>
      </c>
    </row>
    <row r="482" s="321" customFormat="true" ht="22.5" hidden="false" customHeight="true" outlineLevel="0" collapsed="false">
      <c r="A482" s="316" t="s">
        <v>1022</v>
      </c>
      <c r="B482" s="317" t="s">
        <v>1721</v>
      </c>
      <c r="C482" s="318" t="s">
        <v>1722</v>
      </c>
      <c r="D482" s="317" t="s">
        <v>25</v>
      </c>
      <c r="E482" s="317" t="s">
        <v>729</v>
      </c>
      <c r="F482" s="317" t="s">
        <v>1054</v>
      </c>
      <c r="G482" s="317"/>
      <c r="H482" s="319" t="s">
        <v>33</v>
      </c>
      <c r="I482" s="318" t="n">
        <v>1</v>
      </c>
      <c r="J482" s="318" t="s">
        <v>1723</v>
      </c>
      <c r="K482" s="320" t="s">
        <v>1723</v>
      </c>
    </row>
    <row r="483" customFormat="false" ht="22.5" hidden="false" customHeight="true" outlineLevel="0" collapsed="false">
      <c r="A483" s="322" t="s">
        <v>1027</v>
      </c>
      <c r="B483" s="323"/>
      <c r="C483" s="324" t="s">
        <v>1672</v>
      </c>
      <c r="D483" s="323" t="s">
        <v>37</v>
      </c>
      <c r="E483" s="323" t="s">
        <v>1673</v>
      </c>
      <c r="F483" s="323" t="s">
        <v>1030</v>
      </c>
      <c r="G483" s="323"/>
      <c r="H483" s="325" t="s">
        <v>1036</v>
      </c>
      <c r="I483" s="324" t="s">
        <v>1046</v>
      </c>
      <c r="J483" s="324" t="s">
        <v>1674</v>
      </c>
      <c r="K483" s="326" t="n">
        <v>18.1</v>
      </c>
    </row>
    <row r="484" customFormat="false" ht="23.25" hidden="false" customHeight="true" outlineLevel="0" collapsed="false">
      <c r="A484" s="330" t="s">
        <v>1043</v>
      </c>
      <c r="B484" s="331"/>
      <c r="C484" s="332" t="s">
        <v>1724</v>
      </c>
      <c r="D484" s="331" t="s">
        <v>25</v>
      </c>
      <c r="E484" s="331" t="s">
        <v>889</v>
      </c>
      <c r="F484" s="331" t="s">
        <v>1065</v>
      </c>
      <c r="G484" s="331"/>
      <c r="H484" s="333" t="s">
        <v>1243</v>
      </c>
      <c r="I484" s="332" t="s">
        <v>1046</v>
      </c>
      <c r="J484" s="332" t="s">
        <v>1725</v>
      </c>
      <c r="K484" s="334" t="n">
        <v>580</v>
      </c>
    </row>
    <row r="485" s="321" customFormat="true" ht="15.75" hidden="false" customHeight="false" outlineLevel="0" collapsed="false">
      <c r="A485" s="327"/>
      <c r="B485" s="328"/>
      <c r="C485" s="328"/>
      <c r="D485" s="328"/>
      <c r="E485" s="328"/>
      <c r="F485" s="328"/>
      <c r="G485" s="328"/>
      <c r="H485" s="328"/>
      <c r="I485" s="328"/>
      <c r="J485" s="328"/>
      <c r="K485" s="329"/>
    </row>
    <row r="486" customFormat="false" ht="15" hidden="false" customHeight="true" outlineLevel="0" collapsed="false">
      <c r="A486" s="311"/>
      <c r="B486" s="312" t="s">
        <v>12</v>
      </c>
      <c r="C486" s="313" t="s">
        <v>13</v>
      </c>
      <c r="D486" s="312" t="s">
        <v>14</v>
      </c>
      <c r="E486" s="312" t="s">
        <v>15</v>
      </c>
      <c r="F486" s="312" t="s">
        <v>1021</v>
      </c>
      <c r="G486" s="312"/>
      <c r="H486" s="314" t="s">
        <v>16</v>
      </c>
      <c r="I486" s="313" t="s">
        <v>17</v>
      </c>
      <c r="J486" s="313" t="s">
        <v>18</v>
      </c>
      <c r="K486" s="315" t="s">
        <v>20</v>
      </c>
    </row>
    <row r="487" s="321" customFormat="true" ht="15" hidden="false" customHeight="true" outlineLevel="0" collapsed="false">
      <c r="A487" s="316" t="s">
        <v>1022</v>
      </c>
      <c r="B487" s="317" t="s">
        <v>1726</v>
      </c>
      <c r="C487" s="318" t="s">
        <v>1727</v>
      </c>
      <c r="D487" s="317" t="s">
        <v>25</v>
      </c>
      <c r="E487" s="317" t="s">
        <v>732</v>
      </c>
      <c r="F487" s="317" t="s">
        <v>1054</v>
      </c>
      <c r="G487" s="317"/>
      <c r="H487" s="319" t="s">
        <v>33</v>
      </c>
      <c r="I487" s="318" t="n">
        <v>1</v>
      </c>
      <c r="J487" s="318" t="s">
        <v>1728</v>
      </c>
      <c r="K487" s="320" t="s">
        <v>1728</v>
      </c>
    </row>
    <row r="488" customFormat="false" ht="22.5" hidden="false" customHeight="true" outlineLevel="0" collapsed="false">
      <c r="A488" s="322" t="s">
        <v>1027</v>
      </c>
      <c r="B488" s="323"/>
      <c r="C488" s="324" t="s">
        <v>1582</v>
      </c>
      <c r="D488" s="323" t="s">
        <v>37</v>
      </c>
      <c r="E488" s="323" t="s">
        <v>1583</v>
      </c>
      <c r="F488" s="323" t="s">
        <v>1030</v>
      </c>
      <c r="G488" s="323"/>
      <c r="H488" s="325" t="s">
        <v>1036</v>
      </c>
      <c r="I488" s="324" t="s">
        <v>1091</v>
      </c>
      <c r="J488" s="324" t="s">
        <v>1585</v>
      </c>
      <c r="K488" s="326" t="n">
        <v>56.04</v>
      </c>
    </row>
    <row r="489" customFormat="false" ht="22.5" hidden="false" customHeight="true" outlineLevel="0" collapsed="false">
      <c r="A489" s="322" t="s">
        <v>1027</v>
      </c>
      <c r="B489" s="323"/>
      <c r="C489" s="324" t="s">
        <v>1056</v>
      </c>
      <c r="D489" s="323" t="s">
        <v>37</v>
      </c>
      <c r="E489" s="323" t="s">
        <v>1057</v>
      </c>
      <c r="F489" s="323" t="s">
        <v>1030</v>
      </c>
      <c r="G489" s="323"/>
      <c r="H489" s="325" t="s">
        <v>1036</v>
      </c>
      <c r="I489" s="324" t="s">
        <v>1091</v>
      </c>
      <c r="J489" s="324" t="s">
        <v>1059</v>
      </c>
      <c r="K489" s="326" t="n">
        <v>72.16</v>
      </c>
    </row>
    <row r="490" customFormat="false" ht="23.25" hidden="false" customHeight="true" outlineLevel="0" collapsed="false">
      <c r="A490" s="330" t="s">
        <v>1043</v>
      </c>
      <c r="B490" s="331"/>
      <c r="C490" s="332" t="s">
        <v>1729</v>
      </c>
      <c r="D490" s="331" t="s">
        <v>25</v>
      </c>
      <c r="E490" s="331" t="s">
        <v>891</v>
      </c>
      <c r="F490" s="331" t="s">
        <v>1065</v>
      </c>
      <c r="G490" s="331"/>
      <c r="H490" s="333" t="s">
        <v>1243</v>
      </c>
      <c r="I490" s="332" t="s">
        <v>1046</v>
      </c>
      <c r="J490" s="332" t="s">
        <v>1730</v>
      </c>
      <c r="K490" s="334" t="n">
        <v>343.38</v>
      </c>
    </row>
    <row r="491" s="321" customFormat="true" ht="15.75" hidden="false" customHeight="false" outlineLevel="0" collapsed="false">
      <c r="A491" s="327"/>
      <c r="B491" s="328"/>
      <c r="C491" s="328"/>
      <c r="D491" s="328"/>
      <c r="E491" s="328"/>
      <c r="F491" s="328"/>
      <c r="G491" s="328"/>
      <c r="H491" s="328"/>
      <c r="I491" s="328"/>
      <c r="J491" s="328"/>
      <c r="K491" s="329"/>
    </row>
    <row r="492" customFormat="false" ht="15" hidden="false" customHeight="true" outlineLevel="0" collapsed="false">
      <c r="A492" s="311"/>
      <c r="B492" s="312" t="s">
        <v>12</v>
      </c>
      <c r="C492" s="313" t="s">
        <v>13</v>
      </c>
      <c r="D492" s="312" t="s">
        <v>14</v>
      </c>
      <c r="E492" s="312" t="s">
        <v>15</v>
      </c>
      <c r="F492" s="312" t="s">
        <v>1021</v>
      </c>
      <c r="G492" s="312"/>
      <c r="H492" s="314" t="s">
        <v>16</v>
      </c>
      <c r="I492" s="313" t="s">
        <v>17</v>
      </c>
      <c r="J492" s="313" t="s">
        <v>18</v>
      </c>
      <c r="K492" s="315" t="s">
        <v>20</v>
      </c>
    </row>
    <row r="493" s="321" customFormat="true" ht="22.5" hidden="false" customHeight="true" outlineLevel="0" collapsed="false">
      <c r="A493" s="316" t="s">
        <v>1022</v>
      </c>
      <c r="B493" s="317" t="s">
        <v>1731</v>
      </c>
      <c r="C493" s="318" t="s">
        <v>1732</v>
      </c>
      <c r="D493" s="317" t="s">
        <v>25</v>
      </c>
      <c r="E493" s="317" t="s">
        <v>735</v>
      </c>
      <c r="F493" s="317" t="s">
        <v>1054</v>
      </c>
      <c r="G493" s="317"/>
      <c r="H493" s="319" t="s">
        <v>33</v>
      </c>
      <c r="I493" s="318" t="n">
        <v>1</v>
      </c>
      <c r="J493" s="318" t="s">
        <v>1733</v>
      </c>
      <c r="K493" s="320" t="s">
        <v>1733</v>
      </c>
    </row>
    <row r="494" customFormat="false" ht="22.5" hidden="false" customHeight="true" outlineLevel="0" collapsed="false">
      <c r="A494" s="322" t="s">
        <v>1027</v>
      </c>
      <c r="B494" s="323"/>
      <c r="C494" s="324" t="s">
        <v>1582</v>
      </c>
      <c r="D494" s="323" t="s">
        <v>37</v>
      </c>
      <c r="E494" s="323" t="s">
        <v>1583</v>
      </c>
      <c r="F494" s="323" t="s">
        <v>1030</v>
      </c>
      <c r="G494" s="323"/>
      <c r="H494" s="325" t="s">
        <v>1036</v>
      </c>
      <c r="I494" s="324" t="s">
        <v>1489</v>
      </c>
      <c r="J494" s="324" t="s">
        <v>1585</v>
      </c>
      <c r="K494" s="326" t="n">
        <v>3.5</v>
      </c>
    </row>
    <row r="495" customFormat="false" ht="22.5" hidden="false" customHeight="true" outlineLevel="0" collapsed="false">
      <c r="A495" s="322" t="s">
        <v>1027</v>
      </c>
      <c r="B495" s="323"/>
      <c r="C495" s="324" t="s">
        <v>1056</v>
      </c>
      <c r="D495" s="323" t="s">
        <v>37</v>
      </c>
      <c r="E495" s="323" t="s">
        <v>1057</v>
      </c>
      <c r="F495" s="323" t="s">
        <v>1030</v>
      </c>
      <c r="G495" s="323"/>
      <c r="H495" s="325" t="s">
        <v>1036</v>
      </c>
      <c r="I495" s="324" t="s">
        <v>1489</v>
      </c>
      <c r="J495" s="324" t="s">
        <v>1059</v>
      </c>
      <c r="K495" s="326" t="n">
        <v>4.51</v>
      </c>
    </row>
    <row r="496" customFormat="false" ht="22.5" hidden="false" customHeight="true" outlineLevel="0" collapsed="false">
      <c r="A496" s="330" t="s">
        <v>1043</v>
      </c>
      <c r="B496" s="331"/>
      <c r="C496" s="332" t="s">
        <v>1734</v>
      </c>
      <c r="D496" s="331" t="s">
        <v>25</v>
      </c>
      <c r="E496" s="331" t="s">
        <v>895</v>
      </c>
      <c r="F496" s="331" t="s">
        <v>1065</v>
      </c>
      <c r="G496" s="331"/>
      <c r="H496" s="333" t="s">
        <v>1243</v>
      </c>
      <c r="I496" s="332" t="s">
        <v>1046</v>
      </c>
      <c r="J496" s="332" t="s">
        <v>1735</v>
      </c>
      <c r="K496" s="334" t="n">
        <v>4.44</v>
      </c>
    </row>
    <row r="497" customFormat="false" ht="34.5" hidden="false" customHeight="true" outlineLevel="0" collapsed="false">
      <c r="A497" s="330" t="s">
        <v>1043</v>
      </c>
      <c r="B497" s="331"/>
      <c r="C497" s="332" t="s">
        <v>1736</v>
      </c>
      <c r="D497" s="331" t="s">
        <v>37</v>
      </c>
      <c r="E497" s="331" t="s">
        <v>1737</v>
      </c>
      <c r="F497" s="331" t="s">
        <v>1065</v>
      </c>
      <c r="G497" s="331"/>
      <c r="H497" s="333" t="s">
        <v>33</v>
      </c>
      <c r="I497" s="332" t="s">
        <v>1070</v>
      </c>
      <c r="J497" s="332" t="s">
        <v>1347</v>
      </c>
      <c r="K497" s="334" t="n">
        <v>0.82</v>
      </c>
    </row>
    <row r="498" s="321" customFormat="true" ht="15.75" hidden="false" customHeight="false" outlineLevel="0" collapsed="false">
      <c r="A498" s="327"/>
      <c r="B498" s="328"/>
      <c r="C498" s="328"/>
      <c r="D498" s="328"/>
      <c r="E498" s="328"/>
      <c r="F498" s="328"/>
      <c r="G498" s="328"/>
      <c r="H498" s="328"/>
      <c r="I498" s="328"/>
      <c r="J498" s="328"/>
      <c r="K498" s="329"/>
    </row>
    <row r="499" customFormat="false" ht="15" hidden="false" customHeight="true" outlineLevel="0" collapsed="false">
      <c r="A499" s="311"/>
      <c r="B499" s="312" t="s">
        <v>12</v>
      </c>
      <c r="C499" s="313" t="s">
        <v>13</v>
      </c>
      <c r="D499" s="312" t="s">
        <v>14</v>
      </c>
      <c r="E499" s="312" t="s">
        <v>15</v>
      </c>
      <c r="F499" s="312" t="s">
        <v>1021</v>
      </c>
      <c r="G499" s="312"/>
      <c r="H499" s="314" t="s">
        <v>16</v>
      </c>
      <c r="I499" s="313" t="s">
        <v>17</v>
      </c>
      <c r="J499" s="313" t="s">
        <v>18</v>
      </c>
      <c r="K499" s="315" t="s">
        <v>20</v>
      </c>
    </row>
    <row r="500" s="321" customFormat="true" ht="22.5" hidden="false" customHeight="true" outlineLevel="0" collapsed="false">
      <c r="A500" s="316" t="s">
        <v>1022</v>
      </c>
      <c r="B500" s="317" t="s">
        <v>1738</v>
      </c>
      <c r="C500" s="318" t="s">
        <v>1739</v>
      </c>
      <c r="D500" s="317" t="s">
        <v>25</v>
      </c>
      <c r="E500" s="317" t="s">
        <v>738</v>
      </c>
      <c r="F500" s="317" t="s">
        <v>1054</v>
      </c>
      <c r="G500" s="317"/>
      <c r="H500" s="319" t="s">
        <v>33</v>
      </c>
      <c r="I500" s="318" t="n">
        <v>1</v>
      </c>
      <c r="J500" s="318" t="s">
        <v>1740</v>
      </c>
      <c r="K500" s="320" t="s">
        <v>1740</v>
      </c>
    </row>
    <row r="501" customFormat="false" ht="22.5" hidden="false" customHeight="true" outlineLevel="0" collapsed="false">
      <c r="A501" s="322" t="s">
        <v>1027</v>
      </c>
      <c r="B501" s="323"/>
      <c r="C501" s="324" t="s">
        <v>1582</v>
      </c>
      <c r="D501" s="323" t="s">
        <v>37</v>
      </c>
      <c r="E501" s="323" t="s">
        <v>1583</v>
      </c>
      <c r="F501" s="323" t="s">
        <v>1030</v>
      </c>
      <c r="G501" s="323"/>
      <c r="H501" s="325" t="s">
        <v>1036</v>
      </c>
      <c r="I501" s="324" t="s">
        <v>1489</v>
      </c>
      <c r="J501" s="324" t="s">
        <v>1585</v>
      </c>
      <c r="K501" s="326" t="n">
        <v>3.5</v>
      </c>
    </row>
    <row r="502" customFormat="false" ht="22.5" hidden="false" customHeight="true" outlineLevel="0" collapsed="false">
      <c r="A502" s="322" t="s">
        <v>1027</v>
      </c>
      <c r="B502" s="323"/>
      <c r="C502" s="324" t="s">
        <v>1056</v>
      </c>
      <c r="D502" s="323" t="s">
        <v>37</v>
      </c>
      <c r="E502" s="323" t="s">
        <v>1057</v>
      </c>
      <c r="F502" s="323" t="s">
        <v>1030</v>
      </c>
      <c r="G502" s="323"/>
      <c r="H502" s="325" t="s">
        <v>1036</v>
      </c>
      <c r="I502" s="324" t="s">
        <v>1489</v>
      </c>
      <c r="J502" s="324" t="s">
        <v>1059</v>
      </c>
      <c r="K502" s="326" t="n">
        <v>4.51</v>
      </c>
    </row>
    <row r="503" customFormat="false" ht="22.5" hidden="false" customHeight="true" outlineLevel="0" collapsed="false">
      <c r="A503" s="330" t="s">
        <v>1043</v>
      </c>
      <c r="B503" s="331"/>
      <c r="C503" s="332" t="s">
        <v>1741</v>
      </c>
      <c r="D503" s="331" t="s">
        <v>25</v>
      </c>
      <c r="E503" s="331" t="s">
        <v>897</v>
      </c>
      <c r="F503" s="331" t="s">
        <v>1065</v>
      </c>
      <c r="G503" s="331"/>
      <c r="H503" s="333" t="s">
        <v>1243</v>
      </c>
      <c r="I503" s="332" t="s">
        <v>1046</v>
      </c>
      <c r="J503" s="332" t="s">
        <v>1742</v>
      </c>
      <c r="K503" s="334" t="n">
        <v>4.75</v>
      </c>
    </row>
    <row r="504" customFormat="false" ht="34.5" hidden="false" customHeight="true" outlineLevel="0" collapsed="false">
      <c r="A504" s="330" t="s">
        <v>1043</v>
      </c>
      <c r="B504" s="331"/>
      <c r="C504" s="332" t="s">
        <v>1736</v>
      </c>
      <c r="D504" s="331" t="s">
        <v>37</v>
      </c>
      <c r="E504" s="331" t="s">
        <v>1737</v>
      </c>
      <c r="F504" s="331" t="s">
        <v>1065</v>
      </c>
      <c r="G504" s="331"/>
      <c r="H504" s="333" t="s">
        <v>33</v>
      </c>
      <c r="I504" s="332" t="s">
        <v>1070</v>
      </c>
      <c r="J504" s="332" t="s">
        <v>1347</v>
      </c>
      <c r="K504" s="334" t="n">
        <v>0.82</v>
      </c>
    </row>
    <row r="505" s="321" customFormat="true" ht="15.75" hidden="false" customHeight="false" outlineLevel="0" collapsed="false">
      <c r="A505" s="327"/>
      <c r="B505" s="328"/>
      <c r="C505" s="328"/>
      <c r="D505" s="328"/>
      <c r="E505" s="328"/>
      <c r="F505" s="328"/>
      <c r="G505" s="328"/>
      <c r="H505" s="328"/>
      <c r="I505" s="328"/>
      <c r="J505" s="328"/>
      <c r="K505" s="329"/>
    </row>
    <row r="506" customFormat="false" ht="15" hidden="false" customHeight="true" outlineLevel="0" collapsed="false">
      <c r="A506" s="311"/>
      <c r="B506" s="312" t="s">
        <v>12</v>
      </c>
      <c r="C506" s="313" t="s">
        <v>13</v>
      </c>
      <c r="D506" s="312" t="s">
        <v>14</v>
      </c>
      <c r="E506" s="312" t="s">
        <v>15</v>
      </c>
      <c r="F506" s="312" t="s">
        <v>1021</v>
      </c>
      <c r="G506" s="312"/>
      <c r="H506" s="314" t="s">
        <v>16</v>
      </c>
      <c r="I506" s="313" t="s">
        <v>17</v>
      </c>
      <c r="J506" s="313" t="s">
        <v>18</v>
      </c>
      <c r="K506" s="315" t="s">
        <v>20</v>
      </c>
    </row>
    <row r="507" s="321" customFormat="true" ht="22.5" hidden="false" customHeight="true" outlineLevel="0" collapsed="false">
      <c r="A507" s="316" t="s">
        <v>1022</v>
      </c>
      <c r="B507" s="317" t="s">
        <v>1743</v>
      </c>
      <c r="C507" s="318" t="s">
        <v>1744</v>
      </c>
      <c r="D507" s="317" t="s">
        <v>25</v>
      </c>
      <c r="E507" s="317" t="s">
        <v>741</v>
      </c>
      <c r="F507" s="317" t="s">
        <v>1054</v>
      </c>
      <c r="G507" s="317"/>
      <c r="H507" s="319" t="s">
        <v>33</v>
      </c>
      <c r="I507" s="318" t="n">
        <v>1</v>
      </c>
      <c r="J507" s="318" t="s">
        <v>1745</v>
      </c>
      <c r="K507" s="320" t="s">
        <v>1745</v>
      </c>
    </row>
    <row r="508" customFormat="false" ht="22.5" hidden="false" customHeight="true" outlineLevel="0" collapsed="false">
      <c r="A508" s="322" t="s">
        <v>1027</v>
      </c>
      <c r="B508" s="323"/>
      <c r="C508" s="324" t="s">
        <v>1582</v>
      </c>
      <c r="D508" s="323" t="s">
        <v>37</v>
      </c>
      <c r="E508" s="323" t="s">
        <v>1583</v>
      </c>
      <c r="F508" s="323" t="s">
        <v>1030</v>
      </c>
      <c r="G508" s="323"/>
      <c r="H508" s="325" t="s">
        <v>1036</v>
      </c>
      <c r="I508" s="324" t="s">
        <v>1746</v>
      </c>
      <c r="J508" s="324" t="s">
        <v>1585</v>
      </c>
      <c r="K508" s="326" t="n">
        <v>2.24</v>
      </c>
    </row>
    <row r="509" customFormat="false" ht="22.5" hidden="false" customHeight="true" outlineLevel="0" collapsed="false">
      <c r="A509" s="322" t="s">
        <v>1027</v>
      </c>
      <c r="B509" s="323"/>
      <c r="C509" s="324" t="s">
        <v>1056</v>
      </c>
      <c r="D509" s="323" t="s">
        <v>37</v>
      </c>
      <c r="E509" s="323" t="s">
        <v>1057</v>
      </c>
      <c r="F509" s="323" t="s">
        <v>1030</v>
      </c>
      <c r="G509" s="323"/>
      <c r="H509" s="325" t="s">
        <v>1036</v>
      </c>
      <c r="I509" s="324" t="s">
        <v>1746</v>
      </c>
      <c r="J509" s="324" t="s">
        <v>1059</v>
      </c>
      <c r="K509" s="326" t="n">
        <v>2.88</v>
      </c>
    </row>
    <row r="510" customFormat="false" ht="23.25" hidden="false" customHeight="true" outlineLevel="0" collapsed="false">
      <c r="A510" s="330" t="s">
        <v>1043</v>
      </c>
      <c r="B510" s="331"/>
      <c r="C510" s="332" t="s">
        <v>1747</v>
      </c>
      <c r="D510" s="331" t="s">
        <v>25</v>
      </c>
      <c r="E510" s="331" t="s">
        <v>899</v>
      </c>
      <c r="F510" s="331" t="s">
        <v>1065</v>
      </c>
      <c r="G510" s="331"/>
      <c r="H510" s="333" t="s">
        <v>1243</v>
      </c>
      <c r="I510" s="332" t="s">
        <v>1046</v>
      </c>
      <c r="J510" s="332" t="s">
        <v>1748</v>
      </c>
      <c r="K510" s="334" t="n">
        <v>1.45</v>
      </c>
    </row>
    <row r="511" s="321" customFormat="true" ht="15.75" hidden="false" customHeight="false" outlineLevel="0" collapsed="false">
      <c r="A511" s="327"/>
      <c r="B511" s="328"/>
      <c r="C511" s="328"/>
      <c r="D511" s="328"/>
      <c r="E511" s="328"/>
      <c r="F511" s="328"/>
      <c r="G511" s="328"/>
      <c r="H511" s="328"/>
      <c r="I511" s="328"/>
      <c r="J511" s="328"/>
      <c r="K511" s="329"/>
    </row>
    <row r="512" customFormat="false" ht="15" hidden="false" customHeight="true" outlineLevel="0" collapsed="false">
      <c r="A512" s="311"/>
      <c r="B512" s="312" t="s">
        <v>12</v>
      </c>
      <c r="C512" s="313" t="s">
        <v>13</v>
      </c>
      <c r="D512" s="312" t="s">
        <v>14</v>
      </c>
      <c r="E512" s="312" t="s">
        <v>15</v>
      </c>
      <c r="F512" s="312" t="s">
        <v>1021</v>
      </c>
      <c r="G512" s="312"/>
      <c r="H512" s="314" t="s">
        <v>16</v>
      </c>
      <c r="I512" s="313" t="s">
        <v>17</v>
      </c>
      <c r="J512" s="313" t="s">
        <v>18</v>
      </c>
      <c r="K512" s="315" t="s">
        <v>20</v>
      </c>
    </row>
    <row r="513" s="321" customFormat="true" ht="22.5" hidden="false" customHeight="true" outlineLevel="0" collapsed="false">
      <c r="A513" s="316" t="s">
        <v>1022</v>
      </c>
      <c r="B513" s="317" t="s">
        <v>1749</v>
      </c>
      <c r="C513" s="318" t="s">
        <v>1750</v>
      </c>
      <c r="D513" s="317" t="s">
        <v>25</v>
      </c>
      <c r="E513" s="317" t="s">
        <v>754</v>
      </c>
      <c r="F513" s="317" t="s">
        <v>1030</v>
      </c>
      <c r="G513" s="317"/>
      <c r="H513" s="319" t="s">
        <v>33</v>
      </c>
      <c r="I513" s="318" t="n">
        <v>1</v>
      </c>
      <c r="J513" s="318" t="s">
        <v>1751</v>
      </c>
      <c r="K513" s="320" t="s">
        <v>1751</v>
      </c>
    </row>
    <row r="514" customFormat="false" ht="22.5" hidden="false" customHeight="true" outlineLevel="0" collapsed="false">
      <c r="A514" s="322" t="s">
        <v>1027</v>
      </c>
      <c r="B514" s="323"/>
      <c r="C514" s="324" t="s">
        <v>1128</v>
      </c>
      <c r="D514" s="323" t="s">
        <v>37</v>
      </c>
      <c r="E514" s="323" t="s">
        <v>1129</v>
      </c>
      <c r="F514" s="323" t="s">
        <v>1030</v>
      </c>
      <c r="G514" s="323"/>
      <c r="H514" s="325" t="s">
        <v>1036</v>
      </c>
      <c r="I514" s="324" t="s">
        <v>1537</v>
      </c>
      <c r="J514" s="324" t="s">
        <v>1130</v>
      </c>
      <c r="K514" s="326" t="n">
        <v>3.48</v>
      </c>
    </row>
    <row r="515" customFormat="false" ht="22.5" hidden="false" customHeight="true" outlineLevel="0" collapsed="false">
      <c r="A515" s="322" t="s">
        <v>1027</v>
      </c>
      <c r="B515" s="323"/>
      <c r="C515" s="324" t="s">
        <v>1060</v>
      </c>
      <c r="D515" s="323" t="s">
        <v>37</v>
      </c>
      <c r="E515" s="323" t="s">
        <v>1061</v>
      </c>
      <c r="F515" s="323" t="s">
        <v>1030</v>
      </c>
      <c r="G515" s="323"/>
      <c r="H515" s="325" t="s">
        <v>1036</v>
      </c>
      <c r="I515" s="324" t="s">
        <v>1537</v>
      </c>
      <c r="J515" s="324" t="s">
        <v>1062</v>
      </c>
      <c r="K515" s="326" t="n">
        <v>2.82</v>
      </c>
    </row>
    <row r="516" customFormat="false" ht="23.25" hidden="false" customHeight="true" outlineLevel="0" collapsed="false">
      <c r="A516" s="330" t="s">
        <v>1043</v>
      </c>
      <c r="B516" s="331"/>
      <c r="C516" s="332" t="s">
        <v>1752</v>
      </c>
      <c r="D516" s="331" t="s">
        <v>25</v>
      </c>
      <c r="E516" s="331" t="s">
        <v>1753</v>
      </c>
      <c r="F516" s="331" t="s">
        <v>1065</v>
      </c>
      <c r="G516" s="331"/>
      <c r="H516" s="333" t="s">
        <v>33</v>
      </c>
      <c r="I516" s="332" t="s">
        <v>1046</v>
      </c>
      <c r="J516" s="332" t="s">
        <v>1754</v>
      </c>
      <c r="K516" s="334" t="n">
        <v>11</v>
      </c>
    </row>
    <row r="517" s="321" customFormat="true" ht="15.75" hidden="false" customHeight="false" outlineLevel="0" collapsed="false">
      <c r="A517" s="327"/>
      <c r="B517" s="328"/>
      <c r="C517" s="328"/>
      <c r="D517" s="328"/>
      <c r="E517" s="328"/>
      <c r="F517" s="328"/>
      <c r="G517" s="328"/>
      <c r="H517" s="328"/>
      <c r="I517" s="328"/>
      <c r="J517" s="328"/>
      <c r="K517" s="329"/>
    </row>
    <row r="518" customFormat="false" ht="15" hidden="false" customHeight="true" outlineLevel="0" collapsed="false">
      <c r="A518" s="311"/>
      <c r="B518" s="312" t="s">
        <v>12</v>
      </c>
      <c r="C518" s="313" t="s">
        <v>13</v>
      </c>
      <c r="D518" s="312" t="s">
        <v>14</v>
      </c>
      <c r="E518" s="312" t="s">
        <v>15</v>
      </c>
      <c r="F518" s="312" t="s">
        <v>1021</v>
      </c>
      <c r="G518" s="312"/>
      <c r="H518" s="314" t="s">
        <v>16</v>
      </c>
      <c r="I518" s="313" t="s">
        <v>17</v>
      </c>
      <c r="J518" s="313" t="s">
        <v>18</v>
      </c>
      <c r="K518" s="315" t="s">
        <v>20</v>
      </c>
    </row>
    <row r="519" s="321" customFormat="true" ht="33.75" hidden="false" customHeight="true" outlineLevel="0" collapsed="false">
      <c r="A519" s="316" t="s">
        <v>1022</v>
      </c>
      <c r="B519" s="317" t="s">
        <v>1755</v>
      </c>
      <c r="C519" s="318" t="s">
        <v>1756</v>
      </c>
      <c r="D519" s="317" t="s">
        <v>25</v>
      </c>
      <c r="E519" s="317" t="s">
        <v>761</v>
      </c>
      <c r="F519" s="317" t="s">
        <v>1030</v>
      </c>
      <c r="G519" s="317"/>
      <c r="H519" s="319" t="s">
        <v>33</v>
      </c>
      <c r="I519" s="318" t="n">
        <v>1</v>
      </c>
      <c r="J519" s="318" t="s">
        <v>1757</v>
      </c>
      <c r="K519" s="320" t="s">
        <v>1757</v>
      </c>
    </row>
    <row r="520" customFormat="false" ht="22.5" hidden="false" customHeight="true" outlineLevel="0" collapsed="false">
      <c r="A520" s="322" t="s">
        <v>1027</v>
      </c>
      <c r="B520" s="323"/>
      <c r="C520" s="324" t="s">
        <v>1758</v>
      </c>
      <c r="D520" s="323" t="s">
        <v>37</v>
      </c>
      <c r="E520" s="323" t="s">
        <v>1759</v>
      </c>
      <c r="F520" s="323" t="s">
        <v>1030</v>
      </c>
      <c r="G520" s="323"/>
      <c r="H520" s="325" t="s">
        <v>1036</v>
      </c>
      <c r="I520" s="324" t="s">
        <v>1214</v>
      </c>
      <c r="J520" s="324" t="s">
        <v>1760</v>
      </c>
      <c r="K520" s="326" t="n">
        <v>4.21</v>
      </c>
    </row>
    <row r="521" customFormat="false" ht="22.5" hidden="false" customHeight="true" outlineLevel="0" collapsed="false">
      <c r="A521" s="322" t="s">
        <v>1027</v>
      </c>
      <c r="B521" s="323"/>
      <c r="C521" s="324" t="s">
        <v>1128</v>
      </c>
      <c r="D521" s="323" t="s">
        <v>37</v>
      </c>
      <c r="E521" s="323" t="s">
        <v>1129</v>
      </c>
      <c r="F521" s="323" t="s">
        <v>1030</v>
      </c>
      <c r="G521" s="323"/>
      <c r="H521" s="325" t="s">
        <v>1036</v>
      </c>
      <c r="I521" s="324" t="s">
        <v>1214</v>
      </c>
      <c r="J521" s="324" t="s">
        <v>1130</v>
      </c>
      <c r="K521" s="326" t="n">
        <v>5.22</v>
      </c>
    </row>
    <row r="522" customFormat="false" ht="33.75" hidden="false" customHeight="true" outlineLevel="0" collapsed="false">
      <c r="A522" s="330" t="s">
        <v>1043</v>
      </c>
      <c r="B522" s="331"/>
      <c r="C522" s="332" t="s">
        <v>1761</v>
      </c>
      <c r="D522" s="331" t="s">
        <v>37</v>
      </c>
      <c r="E522" s="331" t="s">
        <v>1762</v>
      </c>
      <c r="F522" s="331" t="s">
        <v>1065</v>
      </c>
      <c r="G522" s="331"/>
      <c r="H522" s="333" t="s">
        <v>33</v>
      </c>
      <c r="I522" s="332" t="s">
        <v>1070</v>
      </c>
      <c r="J522" s="332" t="s">
        <v>1763</v>
      </c>
      <c r="K522" s="334" t="n">
        <v>0.4</v>
      </c>
    </row>
    <row r="523" customFormat="false" ht="34.5" hidden="false" customHeight="true" outlineLevel="0" collapsed="false">
      <c r="A523" s="330" t="s">
        <v>1043</v>
      </c>
      <c r="B523" s="331"/>
      <c r="C523" s="332" t="s">
        <v>1764</v>
      </c>
      <c r="D523" s="331" t="s">
        <v>25</v>
      </c>
      <c r="E523" s="331" t="s">
        <v>1765</v>
      </c>
      <c r="F523" s="331" t="s">
        <v>1065</v>
      </c>
      <c r="G523" s="331"/>
      <c r="H523" s="333" t="s">
        <v>33</v>
      </c>
      <c r="I523" s="332" t="s">
        <v>1046</v>
      </c>
      <c r="J523" s="332" t="s">
        <v>1766</v>
      </c>
      <c r="K523" s="334" t="n">
        <v>14.87</v>
      </c>
    </row>
    <row r="524" s="321" customFormat="true" ht="15.75" hidden="false" customHeight="false" outlineLevel="0" collapsed="false">
      <c r="A524" s="327"/>
      <c r="B524" s="328"/>
      <c r="C524" s="328"/>
      <c r="D524" s="328"/>
      <c r="E524" s="328"/>
      <c r="F524" s="328"/>
      <c r="G524" s="328"/>
      <c r="H524" s="328"/>
      <c r="I524" s="328"/>
      <c r="J524" s="328"/>
      <c r="K524" s="329"/>
    </row>
    <row r="525" customFormat="false" ht="15" hidden="false" customHeight="true" outlineLevel="0" collapsed="false">
      <c r="A525" s="311"/>
      <c r="B525" s="312" t="s">
        <v>12</v>
      </c>
      <c r="C525" s="313" t="s">
        <v>13</v>
      </c>
      <c r="D525" s="312" t="s">
        <v>14</v>
      </c>
      <c r="E525" s="312" t="s">
        <v>15</v>
      </c>
      <c r="F525" s="312" t="s">
        <v>1021</v>
      </c>
      <c r="G525" s="312"/>
      <c r="H525" s="314" t="s">
        <v>16</v>
      </c>
      <c r="I525" s="313" t="s">
        <v>17</v>
      </c>
      <c r="J525" s="313" t="s">
        <v>18</v>
      </c>
      <c r="K525" s="315" t="s">
        <v>20</v>
      </c>
    </row>
    <row r="526" s="321" customFormat="true" ht="22.5" hidden="false" customHeight="true" outlineLevel="0" collapsed="false">
      <c r="A526" s="316" t="s">
        <v>1022</v>
      </c>
      <c r="B526" s="317" t="s">
        <v>1767</v>
      </c>
      <c r="C526" s="318" t="s">
        <v>1768</v>
      </c>
      <c r="D526" s="317" t="s">
        <v>25</v>
      </c>
      <c r="E526" s="317" t="s">
        <v>764</v>
      </c>
      <c r="F526" s="317" t="s">
        <v>1054</v>
      </c>
      <c r="G526" s="317"/>
      <c r="H526" s="319" t="s">
        <v>33</v>
      </c>
      <c r="I526" s="318" t="n">
        <v>1</v>
      </c>
      <c r="J526" s="318" t="s">
        <v>1769</v>
      </c>
      <c r="K526" s="320" t="s">
        <v>1769</v>
      </c>
    </row>
    <row r="527" customFormat="false" ht="22.5" hidden="false" customHeight="true" outlineLevel="0" collapsed="false">
      <c r="A527" s="322" t="s">
        <v>1027</v>
      </c>
      <c r="B527" s="323"/>
      <c r="C527" s="324" t="s">
        <v>1056</v>
      </c>
      <c r="D527" s="323" t="s">
        <v>37</v>
      </c>
      <c r="E527" s="323" t="s">
        <v>1057</v>
      </c>
      <c r="F527" s="323" t="s">
        <v>1030</v>
      </c>
      <c r="G527" s="323"/>
      <c r="H527" s="325" t="s">
        <v>1036</v>
      </c>
      <c r="I527" s="324" t="s">
        <v>1046</v>
      </c>
      <c r="J527" s="324" t="s">
        <v>1059</v>
      </c>
      <c r="K527" s="326" t="n">
        <v>18.04</v>
      </c>
    </row>
    <row r="528" customFormat="false" ht="22.5" hidden="false" customHeight="true" outlineLevel="0" collapsed="false">
      <c r="A528" s="322" t="s">
        <v>1027</v>
      </c>
      <c r="B528" s="323"/>
      <c r="C528" s="324" t="s">
        <v>1582</v>
      </c>
      <c r="D528" s="323" t="s">
        <v>37</v>
      </c>
      <c r="E528" s="323" t="s">
        <v>1583</v>
      </c>
      <c r="F528" s="323" t="s">
        <v>1030</v>
      </c>
      <c r="G528" s="323"/>
      <c r="H528" s="325" t="s">
        <v>1036</v>
      </c>
      <c r="I528" s="324" t="s">
        <v>1046</v>
      </c>
      <c r="J528" s="324" t="s">
        <v>1585</v>
      </c>
      <c r="K528" s="326" t="n">
        <v>14.01</v>
      </c>
    </row>
    <row r="529" customFormat="false" ht="23.25" hidden="false" customHeight="true" outlineLevel="0" collapsed="false">
      <c r="A529" s="330" t="s">
        <v>1043</v>
      </c>
      <c r="B529" s="331"/>
      <c r="C529" s="332" t="s">
        <v>1770</v>
      </c>
      <c r="D529" s="331" t="s">
        <v>25</v>
      </c>
      <c r="E529" s="331" t="s">
        <v>1771</v>
      </c>
      <c r="F529" s="331" t="s">
        <v>1065</v>
      </c>
      <c r="G529" s="331"/>
      <c r="H529" s="333" t="s">
        <v>33</v>
      </c>
      <c r="I529" s="332" t="s">
        <v>1046</v>
      </c>
      <c r="J529" s="332" t="s">
        <v>1772</v>
      </c>
      <c r="K529" s="334" t="n">
        <v>114.72</v>
      </c>
    </row>
    <row r="530" s="321" customFormat="true" ht="15.75" hidden="false" customHeight="false" outlineLevel="0" collapsed="false">
      <c r="A530" s="327"/>
      <c r="B530" s="328"/>
      <c r="C530" s="328"/>
      <c r="D530" s="328"/>
      <c r="E530" s="328"/>
      <c r="F530" s="328"/>
      <c r="G530" s="328"/>
      <c r="H530" s="328"/>
      <c r="I530" s="328"/>
      <c r="J530" s="328"/>
      <c r="K530" s="329"/>
    </row>
    <row r="531" customFormat="false" ht="15" hidden="false" customHeight="true" outlineLevel="0" collapsed="false">
      <c r="A531" s="311"/>
      <c r="B531" s="312" t="s">
        <v>12</v>
      </c>
      <c r="C531" s="313" t="s">
        <v>13</v>
      </c>
      <c r="D531" s="312" t="s">
        <v>14</v>
      </c>
      <c r="E531" s="312" t="s">
        <v>15</v>
      </c>
      <c r="F531" s="312" t="s">
        <v>1021</v>
      </c>
      <c r="G531" s="312"/>
      <c r="H531" s="314" t="s">
        <v>16</v>
      </c>
      <c r="I531" s="313" t="s">
        <v>17</v>
      </c>
      <c r="J531" s="313" t="s">
        <v>18</v>
      </c>
      <c r="K531" s="315" t="s">
        <v>20</v>
      </c>
    </row>
    <row r="532" s="321" customFormat="true" ht="22.5" hidden="false" customHeight="true" outlineLevel="0" collapsed="false">
      <c r="A532" s="316" t="s">
        <v>1022</v>
      </c>
      <c r="B532" s="317" t="s">
        <v>1773</v>
      </c>
      <c r="C532" s="318" t="s">
        <v>1774</v>
      </c>
      <c r="D532" s="317" t="s">
        <v>25</v>
      </c>
      <c r="E532" s="317" t="s">
        <v>771</v>
      </c>
      <c r="F532" s="317" t="s">
        <v>1030</v>
      </c>
      <c r="G532" s="317"/>
      <c r="H532" s="319" t="s">
        <v>33</v>
      </c>
      <c r="I532" s="318" t="n">
        <v>1</v>
      </c>
      <c r="J532" s="318" t="s">
        <v>1775</v>
      </c>
      <c r="K532" s="320" t="s">
        <v>1775</v>
      </c>
    </row>
    <row r="533" customFormat="false" ht="23.25" hidden="false" customHeight="true" outlineLevel="0" collapsed="false">
      <c r="A533" s="330" t="s">
        <v>1043</v>
      </c>
      <c r="B533" s="331"/>
      <c r="C533" s="332" t="s">
        <v>1776</v>
      </c>
      <c r="D533" s="331" t="s">
        <v>25</v>
      </c>
      <c r="E533" s="331" t="s">
        <v>1777</v>
      </c>
      <c r="F533" s="331" t="s">
        <v>1065</v>
      </c>
      <c r="G533" s="331"/>
      <c r="H533" s="333" t="s">
        <v>33</v>
      </c>
      <c r="I533" s="332" t="s">
        <v>1046</v>
      </c>
      <c r="J533" s="332" t="s">
        <v>1775</v>
      </c>
      <c r="K533" s="334" t="n">
        <v>19.9</v>
      </c>
    </row>
    <row r="534" s="321" customFormat="true" ht="15.75" hidden="false" customHeight="false" outlineLevel="0" collapsed="false">
      <c r="A534" s="327"/>
      <c r="B534" s="328"/>
      <c r="C534" s="328"/>
      <c r="D534" s="328"/>
      <c r="E534" s="328"/>
      <c r="F534" s="328"/>
      <c r="G534" s="328"/>
      <c r="H534" s="328"/>
      <c r="I534" s="328"/>
      <c r="J534" s="328"/>
      <c r="K534" s="329"/>
    </row>
    <row r="535" customFormat="false" ht="15" hidden="false" customHeight="true" outlineLevel="0" collapsed="false">
      <c r="A535" s="311"/>
      <c r="B535" s="312" t="s">
        <v>12</v>
      </c>
      <c r="C535" s="313" t="s">
        <v>13</v>
      </c>
      <c r="D535" s="312" t="s">
        <v>14</v>
      </c>
      <c r="E535" s="312" t="s">
        <v>15</v>
      </c>
      <c r="F535" s="312" t="s">
        <v>1021</v>
      </c>
      <c r="G535" s="312"/>
      <c r="H535" s="314" t="s">
        <v>16</v>
      </c>
      <c r="I535" s="313" t="s">
        <v>17</v>
      </c>
      <c r="J535" s="313" t="s">
        <v>18</v>
      </c>
      <c r="K535" s="315" t="s">
        <v>20</v>
      </c>
    </row>
    <row r="536" s="321" customFormat="true" ht="22.5" hidden="false" customHeight="true" outlineLevel="0" collapsed="false">
      <c r="A536" s="316" t="s">
        <v>1022</v>
      </c>
      <c r="B536" s="317" t="s">
        <v>1778</v>
      </c>
      <c r="C536" s="318" t="s">
        <v>1779</v>
      </c>
      <c r="D536" s="317" t="s">
        <v>25</v>
      </c>
      <c r="E536" s="317" t="s">
        <v>774</v>
      </c>
      <c r="F536" s="317" t="s">
        <v>1030</v>
      </c>
      <c r="G536" s="317"/>
      <c r="H536" s="319" t="s">
        <v>33</v>
      </c>
      <c r="I536" s="318" t="n">
        <v>1</v>
      </c>
      <c r="J536" s="318" t="s">
        <v>1780</v>
      </c>
      <c r="K536" s="320" t="s">
        <v>1780</v>
      </c>
    </row>
    <row r="537" customFormat="false" ht="22.5" hidden="false" customHeight="true" outlineLevel="0" collapsed="false">
      <c r="A537" s="322" t="s">
        <v>1027</v>
      </c>
      <c r="B537" s="323"/>
      <c r="C537" s="324" t="s">
        <v>1060</v>
      </c>
      <c r="D537" s="323" t="s">
        <v>37</v>
      </c>
      <c r="E537" s="323" t="s">
        <v>1061</v>
      </c>
      <c r="F537" s="323" t="s">
        <v>1030</v>
      </c>
      <c r="G537" s="323"/>
      <c r="H537" s="325" t="s">
        <v>1036</v>
      </c>
      <c r="I537" s="324" t="s">
        <v>1357</v>
      </c>
      <c r="J537" s="324" t="s">
        <v>1062</v>
      </c>
      <c r="K537" s="326" t="n">
        <v>1.41</v>
      </c>
    </row>
    <row r="538" customFormat="false" ht="45" hidden="false" customHeight="true" outlineLevel="0" collapsed="false">
      <c r="A538" s="330" t="s">
        <v>1043</v>
      </c>
      <c r="B538" s="331"/>
      <c r="C538" s="332" t="s">
        <v>1781</v>
      </c>
      <c r="D538" s="331" t="s">
        <v>25</v>
      </c>
      <c r="E538" s="331" t="s">
        <v>1782</v>
      </c>
      <c r="F538" s="331" t="s">
        <v>1065</v>
      </c>
      <c r="G538" s="331"/>
      <c r="H538" s="333" t="s">
        <v>33</v>
      </c>
      <c r="I538" s="332" t="s">
        <v>1046</v>
      </c>
      <c r="J538" s="332" t="s">
        <v>1783</v>
      </c>
      <c r="K538" s="334" t="n">
        <v>115</v>
      </c>
    </row>
    <row r="539" customFormat="false" ht="34.5" hidden="false" customHeight="true" outlineLevel="0" collapsed="false">
      <c r="A539" s="330" t="s">
        <v>1043</v>
      </c>
      <c r="B539" s="331"/>
      <c r="C539" s="332" t="s">
        <v>1784</v>
      </c>
      <c r="D539" s="331" t="s">
        <v>37</v>
      </c>
      <c r="E539" s="331" t="s">
        <v>1785</v>
      </c>
      <c r="F539" s="331" t="s">
        <v>1065</v>
      </c>
      <c r="G539" s="331"/>
      <c r="H539" s="333" t="s">
        <v>33</v>
      </c>
      <c r="I539" s="332" t="s">
        <v>1070</v>
      </c>
      <c r="J539" s="332" t="s">
        <v>1786</v>
      </c>
      <c r="K539" s="334" t="n">
        <v>1.84</v>
      </c>
    </row>
    <row r="540" s="321" customFormat="true" ht="15.75" hidden="false" customHeight="false" outlineLevel="0" collapsed="false">
      <c r="A540" s="327"/>
      <c r="B540" s="328"/>
      <c r="C540" s="328"/>
      <c r="D540" s="328"/>
      <c r="E540" s="328"/>
      <c r="F540" s="328"/>
      <c r="G540" s="328"/>
      <c r="H540" s="328"/>
      <c r="I540" s="328"/>
      <c r="J540" s="328"/>
      <c r="K540" s="329"/>
    </row>
    <row r="541" customFormat="false" ht="15" hidden="false" customHeight="true" outlineLevel="0" collapsed="false">
      <c r="A541" s="311"/>
      <c r="B541" s="312" t="s">
        <v>12</v>
      </c>
      <c r="C541" s="313" t="s">
        <v>13</v>
      </c>
      <c r="D541" s="312" t="s">
        <v>14</v>
      </c>
      <c r="E541" s="312" t="s">
        <v>15</v>
      </c>
      <c r="F541" s="312" t="s">
        <v>1021</v>
      </c>
      <c r="G541" s="312"/>
      <c r="H541" s="314" t="s">
        <v>16</v>
      </c>
      <c r="I541" s="313" t="s">
        <v>17</v>
      </c>
      <c r="J541" s="313" t="s">
        <v>18</v>
      </c>
      <c r="K541" s="315" t="s">
        <v>20</v>
      </c>
    </row>
    <row r="542" s="321" customFormat="true" ht="22.5" hidden="false" customHeight="true" outlineLevel="0" collapsed="false">
      <c r="A542" s="316" t="s">
        <v>1022</v>
      </c>
      <c r="B542" s="317" t="s">
        <v>1787</v>
      </c>
      <c r="C542" s="318" t="s">
        <v>1788</v>
      </c>
      <c r="D542" s="317" t="s">
        <v>25</v>
      </c>
      <c r="E542" s="317" t="s">
        <v>777</v>
      </c>
      <c r="F542" s="317" t="s">
        <v>1030</v>
      </c>
      <c r="G542" s="317"/>
      <c r="H542" s="319" t="s">
        <v>33</v>
      </c>
      <c r="I542" s="318" t="n">
        <v>1</v>
      </c>
      <c r="J542" s="318" t="s">
        <v>1789</v>
      </c>
      <c r="K542" s="320" t="s">
        <v>1789</v>
      </c>
    </row>
    <row r="543" customFormat="false" ht="22.5" hidden="false" customHeight="true" outlineLevel="0" collapsed="false">
      <c r="A543" s="322" t="s">
        <v>1027</v>
      </c>
      <c r="B543" s="323"/>
      <c r="C543" s="324" t="s">
        <v>1128</v>
      </c>
      <c r="D543" s="323" t="s">
        <v>37</v>
      </c>
      <c r="E543" s="323" t="s">
        <v>1129</v>
      </c>
      <c r="F543" s="323" t="s">
        <v>1030</v>
      </c>
      <c r="G543" s="323"/>
      <c r="H543" s="325" t="s">
        <v>1036</v>
      </c>
      <c r="I543" s="324" t="s">
        <v>1046</v>
      </c>
      <c r="J543" s="324" t="s">
        <v>1130</v>
      </c>
      <c r="K543" s="326" t="n">
        <v>17.42</v>
      </c>
    </row>
    <row r="544" customFormat="false" ht="22.5" hidden="false" customHeight="true" outlineLevel="0" collapsed="false">
      <c r="A544" s="322" t="s">
        <v>1027</v>
      </c>
      <c r="B544" s="323"/>
      <c r="C544" s="324" t="s">
        <v>1060</v>
      </c>
      <c r="D544" s="323" t="s">
        <v>37</v>
      </c>
      <c r="E544" s="323" t="s">
        <v>1061</v>
      </c>
      <c r="F544" s="323" t="s">
        <v>1030</v>
      </c>
      <c r="G544" s="323"/>
      <c r="H544" s="325" t="s">
        <v>1036</v>
      </c>
      <c r="I544" s="324" t="s">
        <v>1046</v>
      </c>
      <c r="J544" s="324" t="s">
        <v>1062</v>
      </c>
      <c r="K544" s="326" t="n">
        <v>14.13</v>
      </c>
    </row>
    <row r="545" customFormat="false" ht="23.25" hidden="false" customHeight="true" outlineLevel="0" collapsed="false">
      <c r="A545" s="330" t="s">
        <v>1043</v>
      </c>
      <c r="B545" s="331"/>
      <c r="C545" s="332" t="s">
        <v>1790</v>
      </c>
      <c r="D545" s="331" t="s">
        <v>37</v>
      </c>
      <c r="E545" s="331" t="s">
        <v>1791</v>
      </c>
      <c r="F545" s="331" t="s">
        <v>1065</v>
      </c>
      <c r="G545" s="331"/>
      <c r="H545" s="333" t="s">
        <v>33</v>
      </c>
      <c r="I545" s="332" t="s">
        <v>1046</v>
      </c>
      <c r="J545" s="332" t="s">
        <v>1792</v>
      </c>
      <c r="K545" s="334" t="n">
        <v>206.99</v>
      </c>
    </row>
    <row r="546" s="321" customFormat="true" ht="15.75" hidden="false" customHeight="false" outlineLevel="0" collapsed="false">
      <c r="A546" s="327"/>
      <c r="B546" s="328"/>
      <c r="C546" s="328"/>
      <c r="D546" s="328"/>
      <c r="E546" s="328"/>
      <c r="F546" s="328"/>
      <c r="G546" s="328"/>
      <c r="H546" s="328"/>
      <c r="I546" s="328"/>
      <c r="J546" s="328"/>
      <c r="K546" s="329"/>
    </row>
    <row r="547" customFormat="false" ht="15" hidden="false" customHeight="true" outlineLevel="0" collapsed="false">
      <c r="A547" s="311"/>
      <c r="B547" s="312" t="s">
        <v>12</v>
      </c>
      <c r="C547" s="313" t="s">
        <v>13</v>
      </c>
      <c r="D547" s="312" t="s">
        <v>14</v>
      </c>
      <c r="E547" s="312" t="s">
        <v>15</v>
      </c>
      <c r="F547" s="312" t="s">
        <v>1021</v>
      </c>
      <c r="G547" s="312"/>
      <c r="H547" s="314" t="s">
        <v>16</v>
      </c>
      <c r="I547" s="313" t="s">
        <v>17</v>
      </c>
      <c r="J547" s="313" t="s">
        <v>18</v>
      </c>
      <c r="K547" s="315" t="s">
        <v>20</v>
      </c>
    </row>
    <row r="548" s="321" customFormat="true" ht="22.5" hidden="false" customHeight="true" outlineLevel="0" collapsed="false">
      <c r="A548" s="316" t="s">
        <v>1022</v>
      </c>
      <c r="B548" s="317" t="s">
        <v>1793</v>
      </c>
      <c r="C548" s="318" t="s">
        <v>1794</v>
      </c>
      <c r="D548" s="317" t="s">
        <v>25</v>
      </c>
      <c r="E548" s="317" t="s">
        <v>786</v>
      </c>
      <c r="F548" s="317" t="s">
        <v>1030</v>
      </c>
      <c r="G548" s="317"/>
      <c r="H548" s="319" t="s">
        <v>39</v>
      </c>
      <c r="I548" s="318" t="n">
        <v>1</v>
      </c>
      <c r="J548" s="318" t="s">
        <v>1795</v>
      </c>
      <c r="K548" s="320" t="s">
        <v>1795</v>
      </c>
    </row>
    <row r="549" customFormat="false" ht="22.5" hidden="false" customHeight="true" outlineLevel="0" collapsed="false">
      <c r="A549" s="322" t="s">
        <v>1027</v>
      </c>
      <c r="B549" s="323"/>
      <c r="C549" s="324" t="s">
        <v>1796</v>
      </c>
      <c r="D549" s="323" t="s">
        <v>37</v>
      </c>
      <c r="E549" s="323" t="s">
        <v>1797</v>
      </c>
      <c r="F549" s="323" t="s">
        <v>1030</v>
      </c>
      <c r="G549" s="323"/>
      <c r="H549" s="325" t="s">
        <v>1036</v>
      </c>
      <c r="I549" s="324" t="s">
        <v>1798</v>
      </c>
      <c r="J549" s="324" t="s">
        <v>1264</v>
      </c>
      <c r="K549" s="326" t="n">
        <v>27.77</v>
      </c>
    </row>
    <row r="550" customFormat="false" ht="22.5" hidden="false" customHeight="true" outlineLevel="0" collapsed="false">
      <c r="A550" s="322" t="s">
        <v>1027</v>
      </c>
      <c r="B550" s="323"/>
      <c r="C550" s="324" t="s">
        <v>1060</v>
      </c>
      <c r="D550" s="323" t="s">
        <v>37</v>
      </c>
      <c r="E550" s="323" t="s">
        <v>1061</v>
      </c>
      <c r="F550" s="323" t="s">
        <v>1030</v>
      </c>
      <c r="G550" s="323"/>
      <c r="H550" s="325" t="s">
        <v>1036</v>
      </c>
      <c r="I550" s="324" t="s">
        <v>1799</v>
      </c>
      <c r="J550" s="324" t="s">
        <v>1062</v>
      </c>
      <c r="K550" s="326" t="n">
        <v>17.66</v>
      </c>
    </row>
    <row r="551" customFormat="false" ht="22.5" hidden="false" customHeight="true" outlineLevel="0" collapsed="false">
      <c r="A551" s="330" t="s">
        <v>1043</v>
      </c>
      <c r="B551" s="331"/>
      <c r="C551" s="332" t="s">
        <v>1800</v>
      </c>
      <c r="D551" s="331" t="s">
        <v>37</v>
      </c>
      <c r="E551" s="331" t="s">
        <v>1801</v>
      </c>
      <c r="F551" s="331" t="s">
        <v>1065</v>
      </c>
      <c r="G551" s="331"/>
      <c r="H551" s="333" t="s">
        <v>104</v>
      </c>
      <c r="I551" s="332" t="s">
        <v>1802</v>
      </c>
      <c r="J551" s="332" t="s">
        <v>1803</v>
      </c>
      <c r="K551" s="334" t="n">
        <v>1.52</v>
      </c>
    </row>
    <row r="552" customFormat="false" ht="22.5" hidden="false" customHeight="true" outlineLevel="0" collapsed="false">
      <c r="A552" s="330" t="s">
        <v>1043</v>
      </c>
      <c r="B552" s="331"/>
      <c r="C552" s="332" t="s">
        <v>1142</v>
      </c>
      <c r="D552" s="331" t="s">
        <v>37</v>
      </c>
      <c r="E552" s="331" t="s">
        <v>1143</v>
      </c>
      <c r="F552" s="331" t="s">
        <v>1065</v>
      </c>
      <c r="G552" s="331"/>
      <c r="H552" s="333" t="s">
        <v>74</v>
      </c>
      <c r="I552" s="332" t="s">
        <v>1804</v>
      </c>
      <c r="J552" s="332" t="s">
        <v>1145</v>
      </c>
      <c r="K552" s="334" t="n">
        <v>1.14</v>
      </c>
    </row>
    <row r="553" customFormat="false" ht="22.5" hidden="false" customHeight="true" outlineLevel="0" collapsed="false">
      <c r="A553" s="330" t="s">
        <v>1043</v>
      </c>
      <c r="B553" s="331"/>
      <c r="C553" s="332" t="s">
        <v>1340</v>
      </c>
      <c r="D553" s="331" t="s">
        <v>37</v>
      </c>
      <c r="E553" s="331" t="s">
        <v>1341</v>
      </c>
      <c r="F553" s="331" t="s">
        <v>1065</v>
      </c>
      <c r="G553" s="331"/>
      <c r="H553" s="333" t="s">
        <v>104</v>
      </c>
      <c r="I553" s="332" t="s">
        <v>1805</v>
      </c>
      <c r="J553" s="332" t="s">
        <v>1343</v>
      </c>
      <c r="K553" s="334" t="n">
        <v>1.4</v>
      </c>
    </row>
    <row r="554" customFormat="false" ht="23.25" hidden="false" customHeight="true" outlineLevel="0" collapsed="false">
      <c r="A554" s="330" t="s">
        <v>1043</v>
      </c>
      <c r="B554" s="331"/>
      <c r="C554" s="332" t="s">
        <v>1806</v>
      </c>
      <c r="D554" s="331" t="s">
        <v>25</v>
      </c>
      <c r="E554" s="331" t="s">
        <v>1807</v>
      </c>
      <c r="F554" s="331" t="s">
        <v>1065</v>
      </c>
      <c r="G554" s="331"/>
      <c r="H554" s="333" t="s">
        <v>33</v>
      </c>
      <c r="I554" s="332" t="s">
        <v>1808</v>
      </c>
      <c r="J554" s="332" t="s">
        <v>1809</v>
      </c>
      <c r="K554" s="334" t="n">
        <v>124.96</v>
      </c>
    </row>
    <row r="555" s="321" customFormat="true" ht="15.75" hidden="false" customHeight="false" outlineLevel="0" collapsed="false">
      <c r="A555" s="327"/>
      <c r="B555" s="328"/>
      <c r="C555" s="328"/>
      <c r="D555" s="328"/>
      <c r="E555" s="328"/>
      <c r="F555" s="328"/>
      <c r="G555" s="328"/>
      <c r="H555" s="328"/>
      <c r="I555" s="328"/>
      <c r="J555" s="328"/>
      <c r="K555" s="329"/>
    </row>
    <row r="556" customFormat="false" ht="15" hidden="false" customHeight="true" outlineLevel="0" collapsed="false">
      <c r="A556" s="311"/>
      <c r="B556" s="312" t="s">
        <v>12</v>
      </c>
      <c r="C556" s="313" t="s">
        <v>13</v>
      </c>
      <c r="D556" s="312" t="s">
        <v>14</v>
      </c>
      <c r="E556" s="312" t="s">
        <v>15</v>
      </c>
      <c r="F556" s="312" t="s">
        <v>1021</v>
      </c>
      <c r="G556" s="312"/>
      <c r="H556" s="314" t="s">
        <v>16</v>
      </c>
      <c r="I556" s="313" t="s">
        <v>17</v>
      </c>
      <c r="J556" s="313" t="s">
        <v>18</v>
      </c>
      <c r="K556" s="315" t="s">
        <v>20</v>
      </c>
    </row>
    <row r="557" s="321" customFormat="true" ht="15" hidden="false" customHeight="true" outlineLevel="0" collapsed="false">
      <c r="A557" s="316" t="s">
        <v>1022</v>
      </c>
      <c r="B557" s="317" t="s">
        <v>1810</v>
      </c>
      <c r="C557" s="318" t="s">
        <v>1811</v>
      </c>
      <c r="D557" s="317" t="s">
        <v>25</v>
      </c>
      <c r="E557" s="317" t="s">
        <v>790</v>
      </c>
      <c r="F557" s="317" t="s">
        <v>1355</v>
      </c>
      <c r="G557" s="317"/>
      <c r="H557" s="319" t="s">
        <v>39</v>
      </c>
      <c r="I557" s="318" t="n">
        <v>1</v>
      </c>
      <c r="J557" s="318" t="s">
        <v>1812</v>
      </c>
      <c r="K557" s="320" t="s">
        <v>1812</v>
      </c>
    </row>
    <row r="558" customFormat="false" ht="22.5" hidden="false" customHeight="true" outlineLevel="0" collapsed="false">
      <c r="A558" s="322" t="s">
        <v>1027</v>
      </c>
      <c r="B558" s="323"/>
      <c r="C558" s="324" t="s">
        <v>1128</v>
      </c>
      <c r="D558" s="323" t="s">
        <v>37</v>
      </c>
      <c r="E558" s="323" t="s">
        <v>1129</v>
      </c>
      <c r="F558" s="323" t="s">
        <v>1030</v>
      </c>
      <c r="G558" s="323"/>
      <c r="H558" s="325" t="s">
        <v>1036</v>
      </c>
      <c r="I558" s="324" t="s">
        <v>1113</v>
      </c>
      <c r="J558" s="324" t="s">
        <v>1130</v>
      </c>
      <c r="K558" s="326" t="n">
        <v>11.32</v>
      </c>
    </row>
    <row r="559" customFormat="false" ht="22.5" hidden="false" customHeight="true" outlineLevel="0" collapsed="false">
      <c r="A559" s="322" t="s">
        <v>1027</v>
      </c>
      <c r="B559" s="323"/>
      <c r="C559" s="324" t="s">
        <v>1060</v>
      </c>
      <c r="D559" s="323" t="s">
        <v>37</v>
      </c>
      <c r="E559" s="323" t="s">
        <v>1061</v>
      </c>
      <c r="F559" s="323" t="s">
        <v>1030</v>
      </c>
      <c r="G559" s="323"/>
      <c r="H559" s="325" t="s">
        <v>1036</v>
      </c>
      <c r="I559" s="324" t="s">
        <v>1813</v>
      </c>
      <c r="J559" s="324" t="s">
        <v>1062</v>
      </c>
      <c r="K559" s="326" t="n">
        <v>16.1</v>
      </c>
    </row>
    <row r="560" customFormat="false" ht="22.5" hidden="false" customHeight="true" outlineLevel="0" collapsed="false">
      <c r="A560" s="330" t="s">
        <v>1043</v>
      </c>
      <c r="B560" s="331"/>
      <c r="C560" s="332" t="s">
        <v>1814</v>
      </c>
      <c r="D560" s="331" t="s">
        <v>37</v>
      </c>
      <c r="E560" s="331" t="s">
        <v>1815</v>
      </c>
      <c r="F560" s="331" t="s">
        <v>1065</v>
      </c>
      <c r="G560" s="331"/>
      <c r="H560" s="333" t="s">
        <v>104</v>
      </c>
      <c r="I560" s="332" t="s">
        <v>1816</v>
      </c>
      <c r="J560" s="332" t="s">
        <v>1817</v>
      </c>
      <c r="K560" s="334" t="n">
        <v>4.89</v>
      </c>
    </row>
    <row r="561" customFormat="false" ht="34.5" hidden="false" customHeight="true" outlineLevel="0" collapsed="false">
      <c r="A561" s="330" t="s">
        <v>1043</v>
      </c>
      <c r="B561" s="331"/>
      <c r="C561" s="332" t="s">
        <v>1818</v>
      </c>
      <c r="D561" s="331" t="s">
        <v>37</v>
      </c>
      <c r="E561" s="331" t="s">
        <v>1819</v>
      </c>
      <c r="F561" s="331" t="s">
        <v>1065</v>
      </c>
      <c r="G561" s="331"/>
      <c r="H561" s="333" t="s">
        <v>39</v>
      </c>
      <c r="I561" s="332" t="s">
        <v>1046</v>
      </c>
      <c r="J561" s="332" t="s">
        <v>1820</v>
      </c>
      <c r="K561" s="334" t="n">
        <v>483.01</v>
      </c>
    </row>
    <row r="562" s="321" customFormat="true" ht="15.75" hidden="false" customHeight="false" outlineLevel="0" collapsed="false">
      <c r="A562" s="327"/>
      <c r="B562" s="328"/>
      <c r="C562" s="328"/>
      <c r="D562" s="328"/>
      <c r="E562" s="328"/>
      <c r="F562" s="328"/>
      <c r="G562" s="328"/>
      <c r="H562" s="328"/>
      <c r="I562" s="328"/>
      <c r="J562" s="328"/>
      <c r="K562" s="329"/>
    </row>
    <row r="563" customFormat="false" ht="15" hidden="false" customHeight="true" outlineLevel="0" collapsed="false">
      <c r="A563" s="311"/>
      <c r="B563" s="312" t="s">
        <v>12</v>
      </c>
      <c r="C563" s="313" t="s">
        <v>13</v>
      </c>
      <c r="D563" s="312" t="s">
        <v>14</v>
      </c>
      <c r="E563" s="312" t="s">
        <v>15</v>
      </c>
      <c r="F563" s="312" t="s">
        <v>1021</v>
      </c>
      <c r="G563" s="312"/>
      <c r="H563" s="314" t="s">
        <v>16</v>
      </c>
      <c r="I563" s="313" t="s">
        <v>17</v>
      </c>
      <c r="J563" s="313" t="s">
        <v>18</v>
      </c>
      <c r="K563" s="315" t="s">
        <v>20</v>
      </c>
    </row>
    <row r="564" s="321" customFormat="true" ht="33.75" hidden="false" customHeight="true" outlineLevel="0" collapsed="false">
      <c r="A564" s="316" t="s">
        <v>1022</v>
      </c>
      <c r="B564" s="317" t="s">
        <v>1821</v>
      </c>
      <c r="C564" s="318" t="s">
        <v>1822</v>
      </c>
      <c r="D564" s="317" t="s">
        <v>25</v>
      </c>
      <c r="E564" s="317" t="s">
        <v>793</v>
      </c>
      <c r="F564" s="317" t="s">
        <v>1030</v>
      </c>
      <c r="G564" s="317"/>
      <c r="H564" s="319" t="s">
        <v>33</v>
      </c>
      <c r="I564" s="318" t="n">
        <v>1</v>
      </c>
      <c r="J564" s="318" t="s">
        <v>1823</v>
      </c>
      <c r="K564" s="320" t="s">
        <v>1823</v>
      </c>
    </row>
    <row r="565" customFormat="false" ht="34.5" hidden="false" customHeight="true" outlineLevel="0" collapsed="false">
      <c r="A565" s="330" t="s">
        <v>1043</v>
      </c>
      <c r="B565" s="331"/>
      <c r="C565" s="332" t="s">
        <v>1824</v>
      </c>
      <c r="D565" s="331" t="s">
        <v>25</v>
      </c>
      <c r="E565" s="331" t="s">
        <v>1825</v>
      </c>
      <c r="F565" s="331" t="s">
        <v>1065</v>
      </c>
      <c r="G565" s="331"/>
      <c r="H565" s="333" t="s">
        <v>33</v>
      </c>
      <c r="I565" s="332" t="s">
        <v>1046</v>
      </c>
      <c r="J565" s="332" t="s">
        <v>1823</v>
      </c>
      <c r="K565" s="334" t="n">
        <v>3800</v>
      </c>
    </row>
    <row r="566" s="321" customFormat="true" ht="15.75" hidden="false" customHeight="false" outlineLevel="0" collapsed="false">
      <c r="A566" s="327"/>
      <c r="B566" s="328"/>
      <c r="C566" s="328"/>
      <c r="D566" s="328"/>
      <c r="E566" s="328"/>
      <c r="F566" s="328"/>
      <c r="G566" s="328"/>
      <c r="H566" s="328"/>
      <c r="I566" s="328"/>
      <c r="J566" s="328"/>
      <c r="K566" s="329"/>
    </row>
    <row r="567" customFormat="false" ht="15" hidden="false" customHeight="true" outlineLevel="0" collapsed="false">
      <c r="A567" s="311"/>
      <c r="B567" s="312" t="s">
        <v>12</v>
      </c>
      <c r="C567" s="313" t="s">
        <v>13</v>
      </c>
      <c r="D567" s="312" t="s">
        <v>14</v>
      </c>
      <c r="E567" s="312" t="s">
        <v>15</v>
      </c>
      <c r="F567" s="312" t="s">
        <v>1021</v>
      </c>
      <c r="G567" s="312"/>
      <c r="H567" s="314" t="s">
        <v>16</v>
      </c>
      <c r="I567" s="313" t="s">
        <v>17</v>
      </c>
      <c r="J567" s="313" t="s">
        <v>18</v>
      </c>
      <c r="K567" s="315" t="s">
        <v>20</v>
      </c>
    </row>
    <row r="568" s="321" customFormat="true" ht="33.75" hidden="false" customHeight="true" outlineLevel="0" collapsed="false">
      <c r="A568" s="316" t="s">
        <v>1022</v>
      </c>
      <c r="B568" s="317" t="s">
        <v>1826</v>
      </c>
      <c r="C568" s="318" t="s">
        <v>1827</v>
      </c>
      <c r="D568" s="317" t="s">
        <v>25</v>
      </c>
      <c r="E568" s="317" t="s">
        <v>796</v>
      </c>
      <c r="F568" s="317" t="s">
        <v>1030</v>
      </c>
      <c r="G568" s="317"/>
      <c r="H568" s="319" t="s">
        <v>33</v>
      </c>
      <c r="I568" s="318" t="n">
        <v>1</v>
      </c>
      <c r="J568" s="318" t="s">
        <v>1828</v>
      </c>
      <c r="K568" s="320" t="s">
        <v>1828</v>
      </c>
    </row>
    <row r="569" customFormat="false" ht="23.25" hidden="false" customHeight="true" outlineLevel="0" collapsed="false">
      <c r="A569" s="330" t="s">
        <v>1043</v>
      </c>
      <c r="B569" s="331"/>
      <c r="C569" s="332" t="s">
        <v>1829</v>
      </c>
      <c r="D569" s="331" t="s">
        <v>25</v>
      </c>
      <c r="E569" s="331" t="s">
        <v>1830</v>
      </c>
      <c r="F569" s="331" t="s">
        <v>1065</v>
      </c>
      <c r="G569" s="331"/>
      <c r="H569" s="333" t="s">
        <v>33</v>
      </c>
      <c r="I569" s="332" t="s">
        <v>1046</v>
      </c>
      <c r="J569" s="332" t="s">
        <v>1828</v>
      </c>
      <c r="K569" s="334" t="n">
        <v>180</v>
      </c>
    </row>
    <row r="570" s="321" customFormat="true" ht="15.75" hidden="false" customHeight="false" outlineLevel="0" collapsed="false">
      <c r="A570" s="327"/>
      <c r="B570" s="328"/>
      <c r="C570" s="328"/>
      <c r="D570" s="328"/>
      <c r="E570" s="328"/>
      <c r="F570" s="328"/>
      <c r="G570" s="328"/>
      <c r="H570" s="328"/>
      <c r="I570" s="328"/>
      <c r="J570" s="328"/>
      <c r="K570" s="329"/>
    </row>
    <row r="571" customFormat="false" ht="15" hidden="false" customHeight="true" outlineLevel="0" collapsed="false">
      <c r="A571" s="311"/>
      <c r="B571" s="312" t="s">
        <v>12</v>
      </c>
      <c r="C571" s="313" t="s">
        <v>13</v>
      </c>
      <c r="D571" s="312" t="s">
        <v>14</v>
      </c>
      <c r="E571" s="312" t="s">
        <v>15</v>
      </c>
      <c r="F571" s="312" t="s">
        <v>1021</v>
      </c>
      <c r="G571" s="312"/>
      <c r="H571" s="314" t="s">
        <v>16</v>
      </c>
      <c r="I571" s="313" t="s">
        <v>17</v>
      </c>
      <c r="J571" s="313" t="s">
        <v>18</v>
      </c>
      <c r="K571" s="315" t="s">
        <v>20</v>
      </c>
    </row>
    <row r="572" s="321" customFormat="true" ht="33.75" hidden="false" customHeight="true" outlineLevel="0" collapsed="false">
      <c r="A572" s="316" t="s">
        <v>1022</v>
      </c>
      <c r="B572" s="317" t="s">
        <v>1831</v>
      </c>
      <c r="C572" s="318" t="s">
        <v>1832</v>
      </c>
      <c r="D572" s="317" t="s">
        <v>25</v>
      </c>
      <c r="E572" s="317" t="s">
        <v>799</v>
      </c>
      <c r="F572" s="317" t="s">
        <v>1631</v>
      </c>
      <c r="G572" s="317"/>
      <c r="H572" s="319" t="s">
        <v>33</v>
      </c>
      <c r="I572" s="318" t="n">
        <v>1</v>
      </c>
      <c r="J572" s="318" t="s">
        <v>1833</v>
      </c>
      <c r="K572" s="320" t="s">
        <v>1833</v>
      </c>
    </row>
    <row r="573" customFormat="false" ht="22.5" hidden="false" customHeight="true" outlineLevel="0" collapsed="false">
      <c r="A573" s="322" t="s">
        <v>1027</v>
      </c>
      <c r="B573" s="323"/>
      <c r="C573" s="324" t="s">
        <v>1128</v>
      </c>
      <c r="D573" s="323" t="s">
        <v>37</v>
      </c>
      <c r="E573" s="323" t="s">
        <v>1129</v>
      </c>
      <c r="F573" s="323" t="s">
        <v>1030</v>
      </c>
      <c r="G573" s="323"/>
      <c r="H573" s="325" t="s">
        <v>1036</v>
      </c>
      <c r="I573" s="324" t="s">
        <v>1489</v>
      </c>
      <c r="J573" s="324" t="s">
        <v>1130</v>
      </c>
      <c r="K573" s="326" t="n">
        <v>4.35</v>
      </c>
    </row>
    <row r="574" customFormat="false" ht="33.75" hidden="false" customHeight="true" outlineLevel="0" collapsed="false">
      <c r="A574" s="330" t="s">
        <v>1043</v>
      </c>
      <c r="B574" s="331"/>
      <c r="C574" s="332" t="s">
        <v>1834</v>
      </c>
      <c r="D574" s="331" t="s">
        <v>37</v>
      </c>
      <c r="E574" s="331" t="s">
        <v>1835</v>
      </c>
      <c r="F574" s="331" t="s">
        <v>1065</v>
      </c>
      <c r="G574" s="331"/>
      <c r="H574" s="333" t="s">
        <v>33</v>
      </c>
      <c r="I574" s="332" t="s">
        <v>1046</v>
      </c>
      <c r="J574" s="332" t="s">
        <v>1836</v>
      </c>
      <c r="K574" s="334" t="n">
        <v>46.45</v>
      </c>
    </row>
    <row r="575" customFormat="false" ht="34.5" hidden="false" customHeight="true" outlineLevel="0" collapsed="false">
      <c r="A575" s="330" t="s">
        <v>1043</v>
      </c>
      <c r="B575" s="331"/>
      <c r="C575" s="332" t="s">
        <v>1784</v>
      </c>
      <c r="D575" s="331" t="s">
        <v>37</v>
      </c>
      <c r="E575" s="331" t="s">
        <v>1785</v>
      </c>
      <c r="F575" s="331" t="s">
        <v>1065</v>
      </c>
      <c r="G575" s="331"/>
      <c r="H575" s="333" t="s">
        <v>33</v>
      </c>
      <c r="I575" s="332" t="s">
        <v>1070</v>
      </c>
      <c r="J575" s="332" t="s">
        <v>1786</v>
      </c>
      <c r="K575" s="334" t="n">
        <v>1.84</v>
      </c>
    </row>
    <row r="576" s="321" customFormat="true" ht="15.75" hidden="false" customHeight="false" outlineLevel="0" collapsed="false">
      <c r="A576" s="327"/>
      <c r="B576" s="328"/>
      <c r="C576" s="328"/>
      <c r="D576" s="328"/>
      <c r="E576" s="328"/>
      <c r="F576" s="328"/>
      <c r="G576" s="328"/>
      <c r="H576" s="328"/>
      <c r="I576" s="328"/>
      <c r="J576" s="328"/>
      <c r="K576" s="329"/>
    </row>
    <row r="577" customFormat="false" ht="15" hidden="false" customHeight="true" outlineLevel="0" collapsed="false">
      <c r="A577" s="311"/>
      <c r="B577" s="312" t="s">
        <v>12</v>
      </c>
      <c r="C577" s="313" t="s">
        <v>13</v>
      </c>
      <c r="D577" s="312" t="s">
        <v>14</v>
      </c>
      <c r="E577" s="312" t="s">
        <v>15</v>
      </c>
      <c r="F577" s="312" t="s">
        <v>1021</v>
      </c>
      <c r="G577" s="312"/>
      <c r="H577" s="314" t="s">
        <v>16</v>
      </c>
      <c r="I577" s="313" t="s">
        <v>17</v>
      </c>
      <c r="J577" s="313" t="s">
        <v>18</v>
      </c>
      <c r="K577" s="315" t="s">
        <v>20</v>
      </c>
    </row>
    <row r="578" s="321" customFormat="true" ht="22.5" hidden="false" customHeight="true" outlineLevel="0" collapsed="false">
      <c r="A578" s="316" t="s">
        <v>1022</v>
      </c>
      <c r="B578" s="317" t="s">
        <v>1837</v>
      </c>
      <c r="C578" s="318" t="s">
        <v>1838</v>
      </c>
      <c r="D578" s="317" t="s">
        <v>25</v>
      </c>
      <c r="E578" s="317" t="s">
        <v>805</v>
      </c>
      <c r="F578" s="317" t="s">
        <v>1839</v>
      </c>
      <c r="G578" s="317"/>
      <c r="H578" s="319" t="s">
        <v>39</v>
      </c>
      <c r="I578" s="318" t="n">
        <v>1</v>
      </c>
      <c r="J578" s="318" t="s">
        <v>1840</v>
      </c>
      <c r="K578" s="320" t="s">
        <v>1840</v>
      </c>
    </row>
    <row r="579" customFormat="false" ht="22.5" hidden="false" customHeight="true" outlineLevel="0" collapsed="false">
      <c r="A579" s="322" t="s">
        <v>1027</v>
      </c>
      <c r="B579" s="323"/>
      <c r="C579" s="324" t="s">
        <v>1060</v>
      </c>
      <c r="D579" s="323" t="s">
        <v>37</v>
      </c>
      <c r="E579" s="323" t="s">
        <v>1061</v>
      </c>
      <c r="F579" s="323" t="s">
        <v>1030</v>
      </c>
      <c r="G579" s="323"/>
      <c r="H579" s="325" t="s">
        <v>1036</v>
      </c>
      <c r="I579" s="324" t="s">
        <v>1357</v>
      </c>
      <c r="J579" s="324" t="s">
        <v>1062</v>
      </c>
      <c r="K579" s="326" t="n">
        <v>1.41</v>
      </c>
    </row>
    <row r="580" customFormat="false" ht="22.5" hidden="false" customHeight="true" outlineLevel="0" collapsed="false">
      <c r="A580" s="322" t="s">
        <v>1027</v>
      </c>
      <c r="B580" s="323"/>
      <c r="C580" s="324" t="s">
        <v>1841</v>
      </c>
      <c r="D580" s="323" t="s">
        <v>37</v>
      </c>
      <c r="E580" s="323" t="s">
        <v>1842</v>
      </c>
      <c r="F580" s="323" t="s">
        <v>1030</v>
      </c>
      <c r="G580" s="323"/>
      <c r="H580" s="325" t="s">
        <v>1036</v>
      </c>
      <c r="I580" s="324" t="s">
        <v>1357</v>
      </c>
      <c r="J580" s="324" t="s">
        <v>1843</v>
      </c>
      <c r="K580" s="326" t="n">
        <v>1.68</v>
      </c>
    </row>
    <row r="581" customFormat="false" ht="22.5" hidden="false" customHeight="true" outlineLevel="0" collapsed="false">
      <c r="A581" s="330" t="s">
        <v>1043</v>
      </c>
      <c r="B581" s="331"/>
      <c r="C581" s="332" t="s">
        <v>1844</v>
      </c>
      <c r="D581" s="331" t="s">
        <v>37</v>
      </c>
      <c r="E581" s="331" t="s">
        <v>1845</v>
      </c>
      <c r="F581" s="331" t="s">
        <v>1065</v>
      </c>
      <c r="G581" s="331"/>
      <c r="H581" s="333" t="s">
        <v>39</v>
      </c>
      <c r="I581" s="332" t="s">
        <v>1046</v>
      </c>
      <c r="J581" s="332" t="s">
        <v>1846</v>
      </c>
      <c r="K581" s="334" t="n">
        <v>7</v>
      </c>
    </row>
    <row r="582" customFormat="false" ht="22.5" hidden="false" customHeight="true" outlineLevel="0" collapsed="false">
      <c r="A582" s="330" t="s">
        <v>1043</v>
      </c>
      <c r="B582" s="331"/>
      <c r="C582" s="332" t="s">
        <v>1847</v>
      </c>
      <c r="D582" s="331" t="s">
        <v>37</v>
      </c>
      <c r="E582" s="331" t="s">
        <v>1848</v>
      </c>
      <c r="F582" s="331" t="s">
        <v>1065</v>
      </c>
      <c r="G582" s="331"/>
      <c r="H582" s="333" t="s">
        <v>104</v>
      </c>
      <c r="I582" s="332" t="s">
        <v>1357</v>
      </c>
      <c r="J582" s="332" t="s">
        <v>1849</v>
      </c>
      <c r="K582" s="334" t="n">
        <v>0.15</v>
      </c>
    </row>
    <row r="583" customFormat="false" ht="22.5" hidden="false" customHeight="true" outlineLevel="0" collapsed="false">
      <c r="A583" s="330" t="s">
        <v>1043</v>
      </c>
      <c r="B583" s="331"/>
      <c r="C583" s="332" t="s">
        <v>1850</v>
      </c>
      <c r="D583" s="331" t="s">
        <v>37</v>
      </c>
      <c r="E583" s="331" t="s">
        <v>1851</v>
      </c>
      <c r="F583" s="331" t="s">
        <v>1065</v>
      </c>
      <c r="G583" s="331"/>
      <c r="H583" s="333" t="s">
        <v>104</v>
      </c>
      <c r="I583" s="332" t="s">
        <v>1619</v>
      </c>
      <c r="J583" s="332" t="s">
        <v>1398</v>
      </c>
      <c r="K583" s="334" t="n">
        <v>0.01</v>
      </c>
    </row>
    <row r="584" customFormat="false" ht="22.5" hidden="false" customHeight="true" outlineLevel="0" collapsed="false">
      <c r="A584" s="330" t="s">
        <v>1043</v>
      </c>
      <c r="B584" s="331"/>
      <c r="C584" s="332" t="s">
        <v>1852</v>
      </c>
      <c r="D584" s="331" t="s">
        <v>37</v>
      </c>
      <c r="E584" s="331" t="s">
        <v>1853</v>
      </c>
      <c r="F584" s="331" t="s">
        <v>1065</v>
      </c>
      <c r="G584" s="331"/>
      <c r="H584" s="333" t="s">
        <v>104</v>
      </c>
      <c r="I584" s="332" t="s">
        <v>1074</v>
      </c>
      <c r="J584" s="332" t="s">
        <v>1854</v>
      </c>
      <c r="K584" s="334" t="n">
        <v>1.89</v>
      </c>
    </row>
    <row r="585" customFormat="false" ht="22.5" hidden="false" customHeight="true" outlineLevel="0" collapsed="false">
      <c r="A585" s="330" t="s">
        <v>1043</v>
      </c>
      <c r="B585" s="331"/>
      <c r="C585" s="332" t="s">
        <v>1855</v>
      </c>
      <c r="D585" s="331" t="s">
        <v>37</v>
      </c>
      <c r="E585" s="331" t="s">
        <v>1856</v>
      </c>
      <c r="F585" s="331" t="s">
        <v>1065</v>
      </c>
      <c r="G585" s="331"/>
      <c r="H585" s="333" t="s">
        <v>74</v>
      </c>
      <c r="I585" s="332" t="s">
        <v>1857</v>
      </c>
      <c r="J585" s="332" t="s">
        <v>1858</v>
      </c>
      <c r="K585" s="334" t="n">
        <v>3.96</v>
      </c>
    </row>
  </sheetData>
  <mergeCells count="502">
    <mergeCell ref="A1:K1"/>
    <mergeCell ref="A2:K2"/>
    <mergeCell ref="F3:G3"/>
    <mergeCell ref="F4:G4"/>
    <mergeCell ref="F5:G5"/>
    <mergeCell ref="F6:G6"/>
    <mergeCell ref="F8:G8"/>
    <mergeCell ref="F9:G9"/>
    <mergeCell ref="F10:G10"/>
    <mergeCell ref="F12:G12"/>
    <mergeCell ref="F13:G13"/>
    <mergeCell ref="F14:G14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5:G55"/>
    <mergeCell ref="F56:G56"/>
    <mergeCell ref="F57:G57"/>
    <mergeCell ref="F58:G58"/>
    <mergeCell ref="F60:G60"/>
    <mergeCell ref="F61:G61"/>
    <mergeCell ref="F62:G62"/>
    <mergeCell ref="F64:G64"/>
    <mergeCell ref="F65:G65"/>
    <mergeCell ref="F66:G66"/>
    <mergeCell ref="F67:G67"/>
    <mergeCell ref="F69:G69"/>
    <mergeCell ref="F70:G70"/>
    <mergeCell ref="F71:G71"/>
    <mergeCell ref="F72:G72"/>
    <mergeCell ref="F74:G74"/>
    <mergeCell ref="F75:G75"/>
    <mergeCell ref="F76:G76"/>
    <mergeCell ref="F77:G77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3:G103"/>
    <mergeCell ref="F104:G104"/>
    <mergeCell ref="F105:G105"/>
    <mergeCell ref="F106:G106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7:G127"/>
    <mergeCell ref="F128:G128"/>
    <mergeCell ref="F129:G129"/>
    <mergeCell ref="F130:G130"/>
    <mergeCell ref="F131:G131"/>
    <mergeCell ref="F132:G132"/>
    <mergeCell ref="F133:G133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9:G149"/>
    <mergeCell ref="F150:G150"/>
    <mergeCell ref="F151:G151"/>
    <mergeCell ref="F152:G152"/>
    <mergeCell ref="F153:G153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4:G164"/>
    <mergeCell ref="F165:G165"/>
    <mergeCell ref="F166:G166"/>
    <mergeCell ref="F167:G167"/>
    <mergeCell ref="F168:G168"/>
    <mergeCell ref="F170:G170"/>
    <mergeCell ref="F171:G171"/>
    <mergeCell ref="F172:G172"/>
    <mergeCell ref="F173:G173"/>
    <mergeCell ref="F174:G174"/>
    <mergeCell ref="F175:G175"/>
    <mergeCell ref="F176:G176"/>
    <mergeCell ref="F178:G178"/>
    <mergeCell ref="F179:G179"/>
    <mergeCell ref="F180:G180"/>
    <mergeCell ref="F181:G181"/>
    <mergeCell ref="F183:G183"/>
    <mergeCell ref="F184:G184"/>
    <mergeCell ref="F185:G185"/>
    <mergeCell ref="F186:G186"/>
    <mergeCell ref="F188:G188"/>
    <mergeCell ref="F189:G189"/>
    <mergeCell ref="F190:G190"/>
    <mergeCell ref="F191:G191"/>
    <mergeCell ref="F192:G192"/>
    <mergeCell ref="F194:G194"/>
    <mergeCell ref="F195:G195"/>
    <mergeCell ref="F196:G196"/>
    <mergeCell ref="F197:G197"/>
    <mergeCell ref="F198:G198"/>
    <mergeCell ref="F199:G199"/>
    <mergeCell ref="F200:G200"/>
    <mergeCell ref="F202:G202"/>
    <mergeCell ref="F203:G203"/>
    <mergeCell ref="F204:G204"/>
    <mergeCell ref="F205:G205"/>
    <mergeCell ref="F206:G206"/>
    <mergeCell ref="F207:G207"/>
    <mergeCell ref="F208:G208"/>
    <mergeCell ref="F210:G210"/>
    <mergeCell ref="F211:G211"/>
    <mergeCell ref="F212:G212"/>
    <mergeCell ref="F213:G213"/>
    <mergeCell ref="F214:G214"/>
    <mergeCell ref="F215:G215"/>
    <mergeCell ref="F216:G216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4:G234"/>
    <mergeCell ref="F235:G235"/>
    <mergeCell ref="F236:G236"/>
    <mergeCell ref="F237:G237"/>
    <mergeCell ref="F238:G238"/>
    <mergeCell ref="F240:G240"/>
    <mergeCell ref="F241:G241"/>
    <mergeCell ref="F242:G242"/>
    <mergeCell ref="F243:G243"/>
    <mergeCell ref="F244:G244"/>
    <mergeCell ref="F245:G245"/>
    <mergeCell ref="F246:G246"/>
    <mergeCell ref="F248:G248"/>
    <mergeCell ref="F249:G249"/>
    <mergeCell ref="F250:G250"/>
    <mergeCell ref="F251:G251"/>
    <mergeCell ref="F252:G252"/>
    <mergeCell ref="F253:G253"/>
    <mergeCell ref="F254:G254"/>
    <mergeCell ref="F256:G256"/>
    <mergeCell ref="F257:G257"/>
    <mergeCell ref="F258:G258"/>
    <mergeCell ref="F259:G259"/>
    <mergeCell ref="F260:G260"/>
    <mergeCell ref="F261:G261"/>
    <mergeCell ref="F262:G262"/>
    <mergeCell ref="F264:G264"/>
    <mergeCell ref="F265:G265"/>
    <mergeCell ref="F266:G266"/>
    <mergeCell ref="F267:G267"/>
    <mergeCell ref="F268:G268"/>
    <mergeCell ref="F269:G269"/>
    <mergeCell ref="F270:G270"/>
    <mergeCell ref="F272:G272"/>
    <mergeCell ref="F273:G273"/>
    <mergeCell ref="F274:G274"/>
    <mergeCell ref="F275:G275"/>
    <mergeCell ref="F276:G276"/>
    <mergeCell ref="F277:G277"/>
    <mergeCell ref="F278:G278"/>
    <mergeCell ref="F280:G280"/>
    <mergeCell ref="F281:G281"/>
    <mergeCell ref="F282:G282"/>
    <mergeCell ref="F283:G283"/>
    <mergeCell ref="F284:G284"/>
    <mergeCell ref="F285:G285"/>
    <mergeCell ref="F287:G287"/>
    <mergeCell ref="F288:G288"/>
    <mergeCell ref="F289:G289"/>
    <mergeCell ref="F290:G290"/>
    <mergeCell ref="F291:G291"/>
    <mergeCell ref="F292:G292"/>
    <mergeCell ref="F293:G293"/>
    <mergeCell ref="F295:G295"/>
    <mergeCell ref="F296:G296"/>
    <mergeCell ref="F297:G297"/>
    <mergeCell ref="F298:G298"/>
    <mergeCell ref="F299:G299"/>
    <mergeCell ref="F300:G300"/>
    <mergeCell ref="F301:G301"/>
    <mergeCell ref="F303:G303"/>
    <mergeCell ref="F304:G304"/>
    <mergeCell ref="F305:G305"/>
    <mergeCell ref="F306:G306"/>
    <mergeCell ref="F307:G307"/>
    <mergeCell ref="F309:G309"/>
    <mergeCell ref="F310:G310"/>
    <mergeCell ref="F311:G311"/>
    <mergeCell ref="F312:G312"/>
    <mergeCell ref="F313:G313"/>
    <mergeCell ref="F314:G314"/>
    <mergeCell ref="F316:G316"/>
    <mergeCell ref="F317:G317"/>
    <mergeCell ref="F318:G318"/>
    <mergeCell ref="F319:G319"/>
    <mergeCell ref="F320:G320"/>
    <mergeCell ref="F322:G322"/>
    <mergeCell ref="F323:G323"/>
    <mergeCell ref="F324:G324"/>
    <mergeCell ref="F325:G325"/>
    <mergeCell ref="F326:G326"/>
    <mergeCell ref="F328:G328"/>
    <mergeCell ref="F329:G329"/>
    <mergeCell ref="F330:G330"/>
    <mergeCell ref="F331:G331"/>
    <mergeCell ref="F332:G332"/>
    <mergeCell ref="F334:G334"/>
    <mergeCell ref="F335:G335"/>
    <mergeCell ref="F336:G336"/>
    <mergeCell ref="F337:G337"/>
    <mergeCell ref="F338:G338"/>
    <mergeCell ref="F339:G339"/>
    <mergeCell ref="F341:G341"/>
    <mergeCell ref="F342:G342"/>
    <mergeCell ref="F343:G343"/>
    <mergeCell ref="F344:G344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5:G355"/>
    <mergeCell ref="F356:G356"/>
    <mergeCell ref="F357:G357"/>
    <mergeCell ref="F358:G358"/>
    <mergeCell ref="F359:G359"/>
    <mergeCell ref="F361:G361"/>
    <mergeCell ref="F362:G362"/>
    <mergeCell ref="F363:G363"/>
    <mergeCell ref="F364:G364"/>
    <mergeCell ref="F365:G365"/>
    <mergeCell ref="F366:G366"/>
    <mergeCell ref="F368:G368"/>
    <mergeCell ref="F369:G369"/>
    <mergeCell ref="F370:G370"/>
    <mergeCell ref="F371:G371"/>
    <mergeCell ref="F373:G373"/>
    <mergeCell ref="F374:G374"/>
    <mergeCell ref="F375:G375"/>
    <mergeCell ref="F376:G376"/>
    <mergeCell ref="F377:G377"/>
    <mergeCell ref="F378:G378"/>
    <mergeCell ref="F379:G379"/>
    <mergeCell ref="F381:G381"/>
    <mergeCell ref="F382:G382"/>
    <mergeCell ref="F383:G383"/>
    <mergeCell ref="F384:G384"/>
    <mergeCell ref="F385:G385"/>
    <mergeCell ref="F387:G387"/>
    <mergeCell ref="F388:G388"/>
    <mergeCell ref="F389:G389"/>
    <mergeCell ref="F390:G390"/>
    <mergeCell ref="F391:G391"/>
    <mergeCell ref="F393:G393"/>
    <mergeCell ref="F394:G394"/>
    <mergeCell ref="F395:G395"/>
    <mergeCell ref="F396:G396"/>
    <mergeCell ref="F397:G397"/>
    <mergeCell ref="F399:G399"/>
    <mergeCell ref="F400:G400"/>
    <mergeCell ref="F401:G401"/>
    <mergeCell ref="F402:G402"/>
    <mergeCell ref="F404:G404"/>
    <mergeCell ref="F405:G405"/>
    <mergeCell ref="F406:G406"/>
    <mergeCell ref="F407:G407"/>
    <mergeCell ref="F409:G409"/>
    <mergeCell ref="F410:G410"/>
    <mergeCell ref="F411:G411"/>
    <mergeCell ref="F412:G412"/>
    <mergeCell ref="F413:G413"/>
    <mergeCell ref="F415:G415"/>
    <mergeCell ref="F416:G416"/>
    <mergeCell ref="F417:G417"/>
    <mergeCell ref="F418:G418"/>
    <mergeCell ref="F419:G419"/>
    <mergeCell ref="F421:G421"/>
    <mergeCell ref="F422:G422"/>
    <mergeCell ref="F423:G423"/>
    <mergeCell ref="F424:G424"/>
    <mergeCell ref="F425:G425"/>
    <mergeCell ref="F427:G427"/>
    <mergeCell ref="F428:G428"/>
    <mergeCell ref="F429:G429"/>
    <mergeCell ref="F430:G430"/>
    <mergeCell ref="F432:G432"/>
    <mergeCell ref="F433:G433"/>
    <mergeCell ref="F434:G434"/>
    <mergeCell ref="F435:G435"/>
    <mergeCell ref="F437:G437"/>
    <mergeCell ref="F438:G438"/>
    <mergeCell ref="F439:G439"/>
    <mergeCell ref="F440:G440"/>
    <mergeCell ref="F441:G441"/>
    <mergeCell ref="F442:G442"/>
    <mergeCell ref="F444:G444"/>
    <mergeCell ref="F445:G445"/>
    <mergeCell ref="F446:G446"/>
    <mergeCell ref="F448:G448"/>
    <mergeCell ref="F449:G449"/>
    <mergeCell ref="F450:G450"/>
    <mergeCell ref="F452:G452"/>
    <mergeCell ref="F453:G453"/>
    <mergeCell ref="F454:G454"/>
    <mergeCell ref="F455:G455"/>
    <mergeCell ref="F456:G456"/>
    <mergeCell ref="F458:G458"/>
    <mergeCell ref="F459:G459"/>
    <mergeCell ref="F460:G460"/>
    <mergeCell ref="F461:G461"/>
    <mergeCell ref="F462:G462"/>
    <mergeCell ref="F464:G464"/>
    <mergeCell ref="F465:G465"/>
    <mergeCell ref="F466:G466"/>
    <mergeCell ref="F467:G467"/>
    <mergeCell ref="F468:G468"/>
    <mergeCell ref="F470:G470"/>
    <mergeCell ref="F471:G471"/>
    <mergeCell ref="F472:G472"/>
    <mergeCell ref="F473:G473"/>
    <mergeCell ref="F474:G474"/>
    <mergeCell ref="F476:G476"/>
    <mergeCell ref="F477:G477"/>
    <mergeCell ref="F478:G478"/>
    <mergeCell ref="F479:G479"/>
    <mergeCell ref="F481:G481"/>
    <mergeCell ref="F482:G482"/>
    <mergeCell ref="F483:G483"/>
    <mergeCell ref="F484:G484"/>
    <mergeCell ref="F486:G486"/>
    <mergeCell ref="F487:G487"/>
    <mergeCell ref="F488:G488"/>
    <mergeCell ref="F489:G489"/>
    <mergeCell ref="F490:G490"/>
    <mergeCell ref="F492:G492"/>
    <mergeCell ref="F493:G493"/>
    <mergeCell ref="F494:G494"/>
    <mergeCell ref="F495:G495"/>
    <mergeCell ref="F496:G496"/>
    <mergeCell ref="F497:G497"/>
    <mergeCell ref="F499:G499"/>
    <mergeCell ref="F500:G500"/>
    <mergeCell ref="F501:G501"/>
    <mergeCell ref="F502:G502"/>
    <mergeCell ref="F503:G503"/>
    <mergeCell ref="F504:G504"/>
    <mergeCell ref="F506:G506"/>
    <mergeCell ref="F507:G507"/>
    <mergeCell ref="F508:G508"/>
    <mergeCell ref="F509:G509"/>
    <mergeCell ref="F510:G510"/>
    <mergeCell ref="F512:G512"/>
    <mergeCell ref="F513:G513"/>
    <mergeCell ref="F514:G514"/>
    <mergeCell ref="F515:G515"/>
    <mergeCell ref="F516:G516"/>
    <mergeCell ref="F518:G518"/>
    <mergeCell ref="F519:G519"/>
    <mergeCell ref="F520:G520"/>
    <mergeCell ref="F521:G521"/>
    <mergeCell ref="F522:G522"/>
    <mergeCell ref="F523:G523"/>
    <mergeCell ref="F525:G525"/>
    <mergeCell ref="F526:G526"/>
    <mergeCell ref="F527:G527"/>
    <mergeCell ref="F528:G528"/>
    <mergeCell ref="F529:G529"/>
    <mergeCell ref="F531:G531"/>
    <mergeCell ref="F532:G532"/>
    <mergeCell ref="F533:G533"/>
    <mergeCell ref="F535:G535"/>
    <mergeCell ref="F536:G536"/>
    <mergeCell ref="F537:G537"/>
    <mergeCell ref="F538:G538"/>
    <mergeCell ref="F539:G539"/>
    <mergeCell ref="F541:G541"/>
    <mergeCell ref="F542:G542"/>
    <mergeCell ref="F543:G543"/>
    <mergeCell ref="F544:G544"/>
    <mergeCell ref="F545:G545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6:G556"/>
    <mergeCell ref="F557:G557"/>
    <mergeCell ref="F558:G558"/>
    <mergeCell ref="F559:G559"/>
    <mergeCell ref="F560:G560"/>
    <mergeCell ref="F561:G561"/>
    <mergeCell ref="F563:G563"/>
    <mergeCell ref="F564:G564"/>
    <mergeCell ref="F565:G565"/>
    <mergeCell ref="F567:G567"/>
    <mergeCell ref="F568:G568"/>
    <mergeCell ref="F569:G569"/>
    <mergeCell ref="F571:G571"/>
    <mergeCell ref="F572:G572"/>
    <mergeCell ref="F573:G573"/>
    <mergeCell ref="F574:G574"/>
    <mergeCell ref="F575:G575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6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55.57"/>
    <col collapsed="false" customWidth="true" hidden="false" outlineLevel="0" max="3" min="3" style="0" width="24.71"/>
    <col collapsed="false" customWidth="true" hidden="false" outlineLevel="0" max="1025" min="4" style="0" width="8.67"/>
  </cols>
  <sheetData>
    <row r="1" customFormat="false" ht="16.5" hidden="false" customHeight="true" outlineLevel="0" collapsed="false">
      <c r="A1" s="342" t="s">
        <v>1859</v>
      </c>
      <c r="B1" s="342"/>
      <c r="C1" s="342"/>
    </row>
    <row r="2" customFormat="false" ht="15" hidden="false" customHeight="false" outlineLevel="0" collapsed="false">
      <c r="A2" s="343" t="s">
        <v>13</v>
      </c>
      <c r="B2" s="344" t="s">
        <v>31</v>
      </c>
      <c r="C2" s="345" t="s">
        <v>966</v>
      </c>
    </row>
    <row r="3" customFormat="false" ht="15" hidden="false" customHeight="true" outlineLevel="0" collapsed="false">
      <c r="A3" s="346" t="s">
        <v>15</v>
      </c>
      <c r="B3" s="347" t="s">
        <v>1860</v>
      </c>
      <c r="C3" s="348" t="s">
        <v>1861</v>
      </c>
    </row>
    <row r="4" customFormat="false" ht="15" hidden="false" customHeight="false" outlineLevel="0" collapsed="false">
      <c r="A4" s="346" t="s">
        <v>1021</v>
      </c>
      <c r="B4" s="347" t="s">
        <v>1025</v>
      </c>
      <c r="C4" s="348"/>
    </row>
    <row r="5" customFormat="false" ht="15.75" hidden="false" customHeight="false" outlineLevel="0" collapsed="false">
      <c r="A5" s="349" t="s">
        <v>1862</v>
      </c>
      <c r="B5" s="350" t="s">
        <v>33</v>
      </c>
      <c r="C5" s="348"/>
    </row>
    <row r="6" customFormat="false" ht="15" hidden="false" customHeight="false" outlineLevel="0" collapsed="false">
      <c r="A6" s="343" t="s">
        <v>13</v>
      </c>
      <c r="B6" s="344" t="s">
        <v>1047</v>
      </c>
      <c r="C6" s="345" t="s">
        <v>966</v>
      </c>
    </row>
    <row r="7" customFormat="false" ht="22.5" hidden="false" customHeight="true" outlineLevel="0" collapsed="false">
      <c r="A7" s="346" t="s">
        <v>15</v>
      </c>
      <c r="B7" s="347" t="s">
        <v>1863</v>
      </c>
      <c r="C7" s="348" t="s">
        <v>1864</v>
      </c>
    </row>
    <row r="8" customFormat="false" ht="15" hidden="false" customHeight="false" outlineLevel="0" collapsed="false">
      <c r="A8" s="346" t="s">
        <v>1021</v>
      </c>
      <c r="B8" s="347" t="s">
        <v>1048</v>
      </c>
      <c r="C8" s="348"/>
    </row>
    <row r="9" customFormat="false" ht="15.75" hidden="false" customHeight="false" outlineLevel="0" collapsed="false">
      <c r="A9" s="349" t="s">
        <v>1862</v>
      </c>
      <c r="B9" s="350" t="s">
        <v>46</v>
      </c>
      <c r="C9" s="348"/>
    </row>
    <row r="10" customFormat="false" ht="15" hidden="false" customHeight="false" outlineLevel="0" collapsed="false">
      <c r="A10" s="343" t="s">
        <v>13</v>
      </c>
      <c r="B10" s="344" t="s">
        <v>1865</v>
      </c>
      <c r="C10" s="345" t="s">
        <v>966</v>
      </c>
    </row>
    <row r="11" customFormat="false" ht="22.5" hidden="false" customHeight="true" outlineLevel="0" collapsed="false">
      <c r="A11" s="346" t="s">
        <v>15</v>
      </c>
      <c r="B11" s="347" t="s">
        <v>58</v>
      </c>
      <c r="C11" s="351" t="s">
        <v>1866</v>
      </c>
    </row>
    <row r="12" customFormat="false" ht="15" hidden="false" customHeight="false" outlineLevel="0" collapsed="false">
      <c r="A12" s="346" t="s">
        <v>1021</v>
      </c>
      <c r="B12" s="347" t="s">
        <v>1054</v>
      </c>
      <c r="C12" s="351"/>
    </row>
    <row r="13" customFormat="false" ht="15.75" hidden="false" customHeight="false" outlineLevel="0" collapsed="false">
      <c r="A13" s="349" t="s">
        <v>1862</v>
      </c>
      <c r="B13" s="350" t="s">
        <v>33</v>
      </c>
      <c r="C13" s="351"/>
    </row>
    <row r="14" customFormat="false" ht="15" hidden="false" customHeight="false" outlineLevel="0" collapsed="false">
      <c r="A14" s="343" t="s">
        <v>13</v>
      </c>
      <c r="B14" s="344" t="s">
        <v>1120</v>
      </c>
      <c r="C14" s="345" t="s">
        <v>966</v>
      </c>
    </row>
    <row r="15" customFormat="false" ht="15" hidden="false" customHeight="true" outlineLevel="0" collapsed="false">
      <c r="A15" s="346" t="s">
        <v>15</v>
      </c>
      <c r="B15" s="347" t="s">
        <v>61</v>
      </c>
      <c r="C15" s="351" t="s">
        <v>1867</v>
      </c>
    </row>
    <row r="16" customFormat="false" ht="15" hidden="false" customHeight="false" outlineLevel="0" collapsed="false">
      <c r="A16" s="346" t="s">
        <v>1021</v>
      </c>
      <c r="B16" s="347" t="s">
        <v>1048</v>
      </c>
      <c r="C16" s="351"/>
    </row>
    <row r="17" customFormat="false" ht="15.75" hidden="false" customHeight="false" outlineLevel="0" collapsed="false">
      <c r="A17" s="349" t="s">
        <v>1862</v>
      </c>
      <c r="B17" s="350" t="s">
        <v>33</v>
      </c>
      <c r="C17" s="351"/>
    </row>
    <row r="18" customFormat="false" ht="15" hidden="false" customHeight="false" outlineLevel="0" collapsed="false">
      <c r="A18" s="343" t="s">
        <v>13</v>
      </c>
      <c r="B18" s="344" t="s">
        <v>1175</v>
      </c>
      <c r="C18" s="345" t="s">
        <v>966</v>
      </c>
    </row>
    <row r="19" customFormat="false" ht="15" hidden="false" customHeight="true" outlineLevel="0" collapsed="false">
      <c r="A19" s="346" t="s">
        <v>15</v>
      </c>
      <c r="B19" s="347" t="s">
        <v>91</v>
      </c>
      <c r="C19" s="348" t="s">
        <v>1868</v>
      </c>
    </row>
    <row r="20" customFormat="false" ht="15" hidden="false" customHeight="false" outlineLevel="0" collapsed="false">
      <c r="A20" s="346" t="s">
        <v>1021</v>
      </c>
      <c r="B20" s="347" t="s">
        <v>1176</v>
      </c>
      <c r="C20" s="348"/>
    </row>
    <row r="21" customFormat="false" ht="15.75" hidden="false" customHeight="false" outlineLevel="0" collapsed="false">
      <c r="A21" s="349" t="s">
        <v>1862</v>
      </c>
      <c r="B21" s="350" t="s">
        <v>1869</v>
      </c>
      <c r="C21" s="348"/>
    </row>
    <row r="22" customFormat="false" ht="15" hidden="false" customHeight="false" outlineLevel="0" collapsed="false">
      <c r="A22" s="343" t="s">
        <v>13</v>
      </c>
      <c r="B22" s="352" t="s">
        <v>1870</v>
      </c>
      <c r="C22" s="345" t="s">
        <v>966</v>
      </c>
    </row>
    <row r="23" customFormat="false" ht="22.5" hidden="false" customHeight="true" outlineLevel="0" collapsed="false">
      <c r="A23" s="346" t="s">
        <v>15</v>
      </c>
      <c r="B23" s="347" t="s">
        <v>94</v>
      </c>
      <c r="C23" s="348" t="s">
        <v>1871</v>
      </c>
    </row>
    <row r="24" customFormat="false" ht="15" hidden="false" customHeight="false" outlineLevel="0" collapsed="false">
      <c r="A24" s="346" t="s">
        <v>1021</v>
      </c>
      <c r="B24" s="347" t="s">
        <v>1176</v>
      </c>
      <c r="C24" s="348"/>
    </row>
    <row r="25" customFormat="false" ht="15.75" hidden="false" customHeight="false" outlineLevel="0" collapsed="false">
      <c r="A25" s="349" t="s">
        <v>1862</v>
      </c>
      <c r="B25" s="350" t="s">
        <v>95</v>
      </c>
      <c r="C25" s="348"/>
    </row>
    <row r="26" customFormat="false" ht="15" hidden="false" customHeight="false" outlineLevel="0" collapsed="false">
      <c r="A26" s="343" t="s">
        <v>13</v>
      </c>
      <c r="B26" s="344" t="s">
        <v>136</v>
      </c>
      <c r="C26" s="345" t="s">
        <v>966</v>
      </c>
    </row>
    <row r="27" customFormat="false" ht="33.75" hidden="false" customHeight="true" outlineLevel="0" collapsed="false">
      <c r="A27" s="346" t="s">
        <v>15</v>
      </c>
      <c r="B27" s="347" t="s">
        <v>1872</v>
      </c>
      <c r="C27" s="348" t="s">
        <v>1873</v>
      </c>
    </row>
    <row r="28" customFormat="false" ht="15" hidden="false" customHeight="false" outlineLevel="0" collapsed="false">
      <c r="A28" s="346" t="s">
        <v>1021</v>
      </c>
      <c r="B28" s="347" t="s">
        <v>1874</v>
      </c>
      <c r="C28" s="348"/>
    </row>
    <row r="29" customFormat="false" ht="15.75" hidden="false" customHeight="false" outlineLevel="0" collapsed="false">
      <c r="A29" s="349" t="s">
        <v>1862</v>
      </c>
      <c r="B29" s="350" t="s">
        <v>1869</v>
      </c>
      <c r="C29" s="348"/>
    </row>
    <row r="30" customFormat="false" ht="15" hidden="false" customHeight="false" outlineLevel="0" collapsed="false">
      <c r="A30" s="343" t="s">
        <v>13</v>
      </c>
      <c r="B30" s="344" t="s">
        <v>1195</v>
      </c>
      <c r="C30" s="345" t="s">
        <v>966</v>
      </c>
    </row>
    <row r="31" customFormat="false" ht="33.75" hidden="false" customHeight="true" outlineLevel="0" collapsed="false">
      <c r="A31" s="346" t="s">
        <v>15</v>
      </c>
      <c r="B31" s="347" t="s">
        <v>179</v>
      </c>
      <c r="C31" s="348" t="s">
        <v>1875</v>
      </c>
    </row>
    <row r="32" customFormat="false" ht="15" hidden="false" customHeight="false" outlineLevel="0" collapsed="false">
      <c r="A32" s="346" t="s">
        <v>1021</v>
      </c>
      <c r="B32" s="347" t="s">
        <v>1188</v>
      </c>
      <c r="C32" s="348"/>
    </row>
    <row r="33" customFormat="false" ht="15.75" hidden="false" customHeight="false" outlineLevel="0" collapsed="false">
      <c r="A33" s="349" t="s">
        <v>1862</v>
      </c>
      <c r="B33" s="350" t="s">
        <v>1876</v>
      </c>
      <c r="C33" s="348"/>
    </row>
    <row r="34" customFormat="false" ht="15" hidden="false" customHeight="false" outlineLevel="0" collapsed="false">
      <c r="A34" s="343" t="s">
        <v>13</v>
      </c>
      <c r="B34" s="344" t="s">
        <v>1877</v>
      </c>
      <c r="C34" s="345" t="s">
        <v>966</v>
      </c>
    </row>
    <row r="35" customFormat="false" ht="33.75" hidden="false" customHeight="true" outlineLevel="0" collapsed="false">
      <c r="A35" s="346" t="s">
        <v>15</v>
      </c>
      <c r="B35" s="347" t="s">
        <v>182</v>
      </c>
      <c r="C35" s="348" t="s">
        <v>1878</v>
      </c>
    </row>
    <row r="36" customFormat="false" ht="15" hidden="false" customHeight="false" outlineLevel="0" collapsed="false">
      <c r="A36" s="346" t="s">
        <v>1021</v>
      </c>
      <c r="B36" s="347" t="s">
        <v>1188</v>
      </c>
      <c r="C36" s="348"/>
    </row>
    <row r="37" customFormat="false" ht="15.75" hidden="false" customHeight="false" outlineLevel="0" collapsed="false">
      <c r="A37" s="349" t="s">
        <v>1862</v>
      </c>
      <c r="B37" s="350" t="s">
        <v>1876</v>
      </c>
      <c r="C37" s="348"/>
    </row>
    <row r="38" customFormat="false" ht="15" hidden="false" customHeight="false" outlineLevel="0" collapsed="false">
      <c r="A38" s="343" t="s">
        <v>13</v>
      </c>
      <c r="B38" s="344" t="s">
        <v>1223</v>
      </c>
      <c r="C38" s="345" t="s">
        <v>966</v>
      </c>
    </row>
    <row r="39" customFormat="false" ht="22.5" hidden="false" customHeight="true" outlineLevel="0" collapsed="false">
      <c r="A39" s="346" t="s">
        <v>15</v>
      </c>
      <c r="B39" s="347" t="s">
        <v>205</v>
      </c>
      <c r="C39" s="348" t="s">
        <v>1879</v>
      </c>
    </row>
    <row r="40" customFormat="false" ht="15" hidden="false" customHeight="false" outlineLevel="0" collapsed="false">
      <c r="A40" s="346" t="s">
        <v>1021</v>
      </c>
      <c r="B40" s="347" t="s">
        <v>1224</v>
      </c>
      <c r="C40" s="348"/>
    </row>
    <row r="41" customFormat="false" ht="15.75" hidden="false" customHeight="false" outlineLevel="0" collapsed="false">
      <c r="A41" s="349" t="s">
        <v>1862</v>
      </c>
      <c r="B41" s="350" t="s">
        <v>100</v>
      </c>
      <c r="C41" s="348"/>
    </row>
    <row r="42" customFormat="false" ht="15" hidden="false" customHeight="false" outlineLevel="0" collapsed="false">
      <c r="A42" s="343" t="s">
        <v>13</v>
      </c>
      <c r="B42" s="344" t="s">
        <v>1880</v>
      </c>
      <c r="C42" s="345" t="s">
        <v>966</v>
      </c>
    </row>
    <row r="43" customFormat="false" ht="22.5" hidden="false" customHeight="true" outlineLevel="0" collapsed="false">
      <c r="A43" s="346" t="s">
        <v>15</v>
      </c>
      <c r="B43" s="347" t="s">
        <v>223</v>
      </c>
      <c r="C43" s="348" t="s">
        <v>1881</v>
      </c>
    </row>
    <row r="44" customFormat="false" ht="15" hidden="false" customHeight="false" outlineLevel="0" collapsed="false">
      <c r="A44" s="346" t="s">
        <v>1021</v>
      </c>
      <c r="B44" s="347" t="s">
        <v>1242</v>
      </c>
      <c r="C44" s="348"/>
    </row>
    <row r="45" customFormat="false" ht="15.75" hidden="false" customHeight="false" outlineLevel="0" collapsed="false">
      <c r="A45" s="349" t="s">
        <v>1862</v>
      </c>
      <c r="B45" s="350" t="s">
        <v>33</v>
      </c>
      <c r="C45" s="348"/>
    </row>
    <row r="46" customFormat="false" ht="15" hidden="false" customHeight="false" outlineLevel="0" collapsed="false">
      <c r="A46" s="343" t="s">
        <v>13</v>
      </c>
      <c r="B46" s="344" t="s">
        <v>1254</v>
      </c>
      <c r="C46" s="345" t="s">
        <v>966</v>
      </c>
    </row>
    <row r="47" customFormat="false" ht="22.5" hidden="false" customHeight="true" outlineLevel="0" collapsed="false">
      <c r="A47" s="346" t="s">
        <v>15</v>
      </c>
      <c r="B47" s="347" t="s">
        <v>227</v>
      </c>
      <c r="C47" s="348" t="s">
        <v>1882</v>
      </c>
    </row>
    <row r="48" customFormat="false" ht="15" hidden="false" customHeight="false" outlineLevel="0" collapsed="false">
      <c r="A48" s="346" t="s">
        <v>1021</v>
      </c>
      <c r="B48" s="347" t="s">
        <v>1188</v>
      </c>
      <c r="C48" s="348"/>
    </row>
    <row r="49" customFormat="false" ht="15.75" hidden="false" customHeight="false" outlineLevel="0" collapsed="false">
      <c r="A49" s="349" t="s">
        <v>1862</v>
      </c>
      <c r="B49" s="350" t="s">
        <v>104</v>
      </c>
      <c r="C49" s="348"/>
    </row>
    <row r="50" customFormat="false" ht="15" hidden="false" customHeight="false" outlineLevel="0" collapsed="false">
      <c r="A50" s="343" t="s">
        <v>13</v>
      </c>
      <c r="B50" s="344" t="s">
        <v>1291</v>
      </c>
      <c r="C50" s="345" t="s">
        <v>966</v>
      </c>
    </row>
    <row r="51" customFormat="false" ht="15" hidden="false" customHeight="true" outlineLevel="0" collapsed="false">
      <c r="A51" s="346" t="s">
        <v>15</v>
      </c>
      <c r="B51" s="347" t="s">
        <v>230</v>
      </c>
      <c r="C51" s="348" t="s">
        <v>1883</v>
      </c>
    </row>
    <row r="52" customFormat="false" ht="15" hidden="false" customHeight="false" outlineLevel="0" collapsed="false">
      <c r="A52" s="346" t="s">
        <v>1021</v>
      </c>
      <c r="B52" s="347" t="s">
        <v>1188</v>
      </c>
      <c r="C52" s="348"/>
    </row>
    <row r="53" customFormat="false" ht="15.75" hidden="false" customHeight="false" outlineLevel="0" collapsed="false">
      <c r="A53" s="349" t="s">
        <v>1862</v>
      </c>
      <c r="B53" s="350" t="s">
        <v>104</v>
      </c>
      <c r="C53" s="348"/>
    </row>
    <row r="54" customFormat="false" ht="15" hidden="false" customHeight="false" outlineLevel="0" collapsed="false">
      <c r="A54" s="343" t="s">
        <v>13</v>
      </c>
      <c r="B54" s="344" t="s">
        <v>238</v>
      </c>
      <c r="C54" s="345" t="s">
        <v>966</v>
      </c>
    </row>
    <row r="55" customFormat="false" ht="22.5" hidden="false" customHeight="true" outlineLevel="0" collapsed="false">
      <c r="A55" s="346" t="s">
        <v>15</v>
      </c>
      <c r="B55" s="347" t="s">
        <v>239</v>
      </c>
      <c r="C55" s="348" t="s">
        <v>1884</v>
      </c>
    </row>
    <row r="56" customFormat="false" ht="15" hidden="false" customHeight="false" outlineLevel="0" collapsed="false">
      <c r="A56" s="346" t="s">
        <v>1021</v>
      </c>
      <c r="B56" s="347" t="s">
        <v>1303</v>
      </c>
      <c r="C56" s="348"/>
    </row>
    <row r="57" customFormat="false" ht="15.75" hidden="false" customHeight="false" outlineLevel="0" collapsed="false">
      <c r="A57" s="349" t="s">
        <v>1862</v>
      </c>
      <c r="B57" s="350" t="s">
        <v>39</v>
      </c>
      <c r="C57" s="348"/>
    </row>
    <row r="58" customFormat="false" ht="15" hidden="false" customHeight="false" outlineLevel="0" collapsed="false">
      <c r="A58" s="343" t="s">
        <v>13</v>
      </c>
      <c r="B58" s="344" t="s">
        <v>1328</v>
      </c>
      <c r="C58" s="345" t="s">
        <v>966</v>
      </c>
    </row>
    <row r="59" customFormat="false" ht="22.5" hidden="false" customHeight="true" outlineLevel="0" collapsed="false">
      <c r="A59" s="346" t="s">
        <v>15</v>
      </c>
      <c r="B59" s="347" t="s">
        <v>248</v>
      </c>
      <c r="C59" s="348" t="s">
        <v>1885</v>
      </c>
    </row>
    <row r="60" customFormat="false" ht="15" hidden="false" customHeight="false" outlineLevel="0" collapsed="false">
      <c r="A60" s="346" t="s">
        <v>1021</v>
      </c>
      <c r="B60" s="347" t="s">
        <v>1886</v>
      </c>
      <c r="C60" s="348"/>
    </row>
    <row r="61" customFormat="false" ht="15.75" hidden="false" customHeight="false" outlineLevel="0" collapsed="false">
      <c r="A61" s="349" t="s">
        <v>1862</v>
      </c>
      <c r="B61" s="350" t="s">
        <v>100</v>
      </c>
      <c r="C61" s="348"/>
    </row>
    <row r="62" customFormat="false" ht="15" hidden="false" customHeight="false" outlineLevel="0" collapsed="false">
      <c r="A62" s="343" t="s">
        <v>13</v>
      </c>
      <c r="B62" s="344" t="s">
        <v>1335</v>
      </c>
      <c r="C62" s="345" t="s">
        <v>966</v>
      </c>
    </row>
    <row r="63" customFormat="false" ht="15" hidden="false" customHeight="true" outlineLevel="0" collapsed="false">
      <c r="A63" s="346" t="s">
        <v>15</v>
      </c>
      <c r="B63" s="347" t="s">
        <v>1887</v>
      </c>
      <c r="C63" s="348" t="s">
        <v>1888</v>
      </c>
    </row>
    <row r="64" customFormat="false" ht="15" hidden="false" customHeight="false" outlineLevel="0" collapsed="false">
      <c r="A64" s="346" t="s">
        <v>1021</v>
      </c>
      <c r="B64" s="347" t="s">
        <v>1336</v>
      </c>
      <c r="C64" s="348"/>
    </row>
    <row r="65" customFormat="false" ht="15.75" hidden="false" customHeight="false" outlineLevel="0" collapsed="false">
      <c r="A65" s="349" t="s">
        <v>1862</v>
      </c>
      <c r="B65" s="350" t="s">
        <v>100</v>
      </c>
      <c r="C65" s="348"/>
    </row>
    <row r="66" customFormat="false" ht="15" hidden="false" customHeight="false" outlineLevel="0" collapsed="false">
      <c r="A66" s="343" t="s">
        <v>13</v>
      </c>
      <c r="B66" s="344" t="s">
        <v>1348</v>
      </c>
      <c r="C66" s="345" t="s">
        <v>966</v>
      </c>
    </row>
    <row r="67" customFormat="false" ht="15" hidden="false" customHeight="true" outlineLevel="0" collapsed="false">
      <c r="A67" s="346" t="s">
        <v>15</v>
      </c>
      <c r="B67" s="347" t="s">
        <v>306</v>
      </c>
      <c r="C67" s="348" t="s">
        <v>1889</v>
      </c>
    </row>
    <row r="68" customFormat="false" ht="15" hidden="false" customHeight="false" outlineLevel="0" collapsed="false">
      <c r="A68" s="346" t="s">
        <v>1021</v>
      </c>
      <c r="B68" s="347" t="s">
        <v>1030</v>
      </c>
      <c r="C68" s="348"/>
    </row>
    <row r="69" customFormat="false" ht="15.75" hidden="false" customHeight="false" outlineLevel="0" collapsed="false">
      <c r="A69" s="349" t="s">
        <v>1862</v>
      </c>
      <c r="B69" s="350" t="s">
        <v>1869</v>
      </c>
      <c r="C69" s="348"/>
    </row>
    <row r="70" customFormat="false" ht="15" hidden="false" customHeight="false" outlineLevel="0" collapsed="false">
      <c r="A70" s="343" t="s">
        <v>13</v>
      </c>
      <c r="B70" s="344" t="s">
        <v>1354</v>
      </c>
      <c r="C70" s="345" t="s">
        <v>966</v>
      </c>
    </row>
    <row r="71" customFormat="false" ht="22.5" hidden="false" customHeight="true" outlineLevel="0" collapsed="false">
      <c r="A71" s="346" t="s">
        <v>15</v>
      </c>
      <c r="B71" s="347" t="s">
        <v>319</v>
      </c>
      <c r="C71" s="348" t="s">
        <v>1890</v>
      </c>
    </row>
    <row r="72" customFormat="false" ht="15" hidden="false" customHeight="false" outlineLevel="0" collapsed="false">
      <c r="A72" s="346" t="s">
        <v>1021</v>
      </c>
      <c r="B72" s="347" t="s">
        <v>1355</v>
      </c>
      <c r="C72" s="348"/>
    </row>
    <row r="73" customFormat="false" ht="15.75" hidden="false" customHeight="false" outlineLevel="0" collapsed="false">
      <c r="A73" s="349" t="s">
        <v>1862</v>
      </c>
      <c r="B73" s="350" t="s">
        <v>33</v>
      </c>
      <c r="C73" s="348"/>
    </row>
    <row r="74" customFormat="false" ht="15" hidden="false" customHeight="false" outlineLevel="0" collapsed="false">
      <c r="A74" s="343" t="s">
        <v>13</v>
      </c>
      <c r="B74" s="344" t="s">
        <v>1361</v>
      </c>
      <c r="C74" s="345" t="s">
        <v>966</v>
      </c>
    </row>
    <row r="75" customFormat="false" ht="22.5" hidden="false" customHeight="true" outlineLevel="0" collapsed="false">
      <c r="A75" s="346" t="s">
        <v>15</v>
      </c>
      <c r="B75" s="347" t="s">
        <v>326</v>
      </c>
      <c r="C75" s="348" t="s">
        <v>1891</v>
      </c>
    </row>
    <row r="76" customFormat="false" ht="15" hidden="false" customHeight="false" outlineLevel="0" collapsed="false">
      <c r="A76" s="346" t="s">
        <v>1021</v>
      </c>
      <c r="B76" s="347" t="s">
        <v>1355</v>
      </c>
      <c r="C76" s="348"/>
    </row>
    <row r="77" customFormat="false" ht="15.75" hidden="false" customHeight="false" outlineLevel="0" collapsed="false">
      <c r="A77" s="349" t="s">
        <v>1862</v>
      </c>
      <c r="B77" s="350" t="s">
        <v>33</v>
      </c>
      <c r="C77" s="348"/>
    </row>
    <row r="78" customFormat="false" ht="15" hidden="false" customHeight="false" outlineLevel="0" collapsed="false">
      <c r="A78" s="343" t="s">
        <v>13</v>
      </c>
      <c r="B78" s="344" t="s">
        <v>1372</v>
      </c>
      <c r="C78" s="345" t="s">
        <v>966</v>
      </c>
    </row>
    <row r="79" customFormat="false" ht="15" hidden="false" customHeight="true" outlineLevel="0" collapsed="false">
      <c r="A79" s="346" t="s">
        <v>15</v>
      </c>
      <c r="B79" s="347" t="s">
        <v>358</v>
      </c>
      <c r="C79" s="348" t="s">
        <v>1892</v>
      </c>
    </row>
    <row r="80" customFormat="false" ht="15" hidden="false" customHeight="false" outlineLevel="0" collapsed="false">
      <c r="A80" s="346" t="s">
        <v>1021</v>
      </c>
      <c r="B80" s="347" t="s">
        <v>1355</v>
      </c>
      <c r="C80" s="348"/>
    </row>
    <row r="81" customFormat="false" ht="15.75" hidden="false" customHeight="false" outlineLevel="0" collapsed="false">
      <c r="A81" s="349" t="s">
        <v>1862</v>
      </c>
      <c r="B81" s="350" t="s">
        <v>33</v>
      </c>
      <c r="C81" s="348"/>
    </row>
    <row r="82" customFormat="false" ht="15" hidden="false" customHeight="false" outlineLevel="0" collapsed="false">
      <c r="A82" s="353" t="s">
        <v>13</v>
      </c>
      <c r="B82" s="354" t="s">
        <v>360</v>
      </c>
      <c r="C82" s="355" t="s">
        <v>966</v>
      </c>
    </row>
    <row r="83" customFormat="false" ht="15" hidden="false" customHeight="true" outlineLevel="0" collapsed="false">
      <c r="A83" s="356" t="s">
        <v>15</v>
      </c>
      <c r="B83" s="357" t="s">
        <v>361</v>
      </c>
      <c r="C83" s="358" t="s">
        <v>1893</v>
      </c>
    </row>
    <row r="84" customFormat="false" ht="15" hidden="false" customHeight="false" outlineLevel="0" collapsed="false">
      <c r="A84" s="356" t="s">
        <v>1021</v>
      </c>
      <c r="B84" s="357" t="s">
        <v>1355</v>
      </c>
      <c r="C84" s="358"/>
    </row>
    <row r="85" customFormat="false" ht="15.75" hidden="false" customHeight="false" outlineLevel="0" collapsed="false">
      <c r="A85" s="359" t="s">
        <v>1862</v>
      </c>
      <c r="B85" s="360" t="s">
        <v>33</v>
      </c>
      <c r="C85" s="358"/>
    </row>
    <row r="86" customFormat="false" ht="15" hidden="false" customHeight="false" outlineLevel="0" collapsed="false">
      <c r="A86" s="343" t="s">
        <v>13</v>
      </c>
      <c r="B86" s="344" t="s">
        <v>1794</v>
      </c>
      <c r="C86" s="345" t="s">
        <v>966</v>
      </c>
    </row>
    <row r="87" customFormat="false" ht="22.5" hidden="false" customHeight="true" outlineLevel="0" collapsed="false">
      <c r="A87" s="346" t="s">
        <v>15</v>
      </c>
      <c r="B87" s="347" t="s">
        <v>786</v>
      </c>
      <c r="C87" s="348" t="s">
        <v>1894</v>
      </c>
    </row>
    <row r="88" customFormat="false" ht="15" hidden="false" customHeight="false" outlineLevel="0" collapsed="false">
      <c r="A88" s="346" t="s">
        <v>1021</v>
      </c>
      <c r="B88" s="347" t="s">
        <v>1030</v>
      </c>
      <c r="C88" s="348"/>
    </row>
    <row r="89" customFormat="false" ht="15.75" hidden="false" customHeight="false" outlineLevel="0" collapsed="false">
      <c r="A89" s="349" t="s">
        <v>1862</v>
      </c>
      <c r="B89" s="350" t="s">
        <v>1876</v>
      </c>
      <c r="C89" s="348"/>
    </row>
    <row r="90" customFormat="false" ht="15" hidden="false" customHeight="false" outlineLevel="0" collapsed="false">
      <c r="A90" s="343" t="s">
        <v>13</v>
      </c>
      <c r="B90" s="344" t="s">
        <v>1396</v>
      </c>
      <c r="C90" s="345" t="s">
        <v>966</v>
      </c>
    </row>
    <row r="91" customFormat="false" ht="15" hidden="false" customHeight="true" outlineLevel="0" collapsed="false">
      <c r="A91" s="346" t="s">
        <v>15</v>
      </c>
      <c r="B91" s="347" t="s">
        <v>364</v>
      </c>
      <c r="C91" s="348" t="s">
        <v>1895</v>
      </c>
    </row>
    <row r="92" customFormat="false" ht="15" hidden="false" customHeight="false" outlineLevel="0" collapsed="false">
      <c r="A92" s="346" t="s">
        <v>1021</v>
      </c>
      <c r="B92" s="347" t="s">
        <v>1355</v>
      </c>
      <c r="C92" s="348"/>
    </row>
    <row r="93" customFormat="false" ht="15.75" hidden="false" customHeight="false" outlineLevel="0" collapsed="false">
      <c r="A93" s="349" t="s">
        <v>1862</v>
      </c>
      <c r="B93" s="350" t="s">
        <v>33</v>
      </c>
      <c r="C93" s="348"/>
    </row>
    <row r="94" customFormat="false" ht="15" hidden="false" customHeight="false" outlineLevel="0" collapsed="false">
      <c r="A94" s="343" t="s">
        <v>13</v>
      </c>
      <c r="B94" s="344" t="s">
        <v>1896</v>
      </c>
      <c r="C94" s="345" t="s">
        <v>966</v>
      </c>
    </row>
    <row r="95" customFormat="false" ht="15" hidden="false" customHeight="true" outlineLevel="0" collapsed="false">
      <c r="A95" s="346" t="s">
        <v>15</v>
      </c>
      <c r="B95" s="347" t="s">
        <v>409</v>
      </c>
      <c r="C95" s="348" t="s">
        <v>1897</v>
      </c>
    </row>
    <row r="96" customFormat="false" ht="15" hidden="false" customHeight="false" outlineLevel="0" collapsed="false">
      <c r="A96" s="346" t="s">
        <v>1021</v>
      </c>
      <c r="B96" s="347" t="s">
        <v>1355</v>
      </c>
      <c r="C96" s="348"/>
    </row>
    <row r="97" customFormat="false" ht="15.75" hidden="false" customHeight="false" outlineLevel="0" collapsed="false">
      <c r="A97" s="349" t="s">
        <v>1862</v>
      </c>
      <c r="B97" s="350" t="s">
        <v>33</v>
      </c>
      <c r="C97" s="348"/>
    </row>
    <row r="98" customFormat="false" ht="15" hidden="false" customHeight="false" outlineLevel="0" collapsed="false">
      <c r="A98" s="343" t="s">
        <v>13</v>
      </c>
      <c r="B98" s="344" t="s">
        <v>1436</v>
      </c>
      <c r="C98" s="345" t="s">
        <v>966</v>
      </c>
    </row>
    <row r="99" customFormat="false" ht="15" hidden="false" customHeight="true" outlineLevel="0" collapsed="false">
      <c r="A99" s="346" t="s">
        <v>15</v>
      </c>
      <c r="B99" s="347" t="s">
        <v>432</v>
      </c>
      <c r="C99" s="348" t="s">
        <v>1898</v>
      </c>
    </row>
    <row r="100" customFormat="false" ht="15" hidden="false" customHeight="false" outlineLevel="0" collapsed="false">
      <c r="A100" s="346" t="s">
        <v>1021</v>
      </c>
      <c r="B100" s="347" t="s">
        <v>1355</v>
      </c>
      <c r="C100" s="348"/>
    </row>
    <row r="101" customFormat="false" ht="15.75" hidden="false" customHeight="false" outlineLevel="0" collapsed="false">
      <c r="A101" s="349" t="s">
        <v>1862</v>
      </c>
      <c r="B101" s="350" t="s">
        <v>33</v>
      </c>
      <c r="C101" s="348"/>
    </row>
    <row r="102" customFormat="false" ht="15" hidden="false" customHeight="false" outlineLevel="0" collapsed="false">
      <c r="A102" s="343" t="s">
        <v>13</v>
      </c>
      <c r="B102" s="344" t="s">
        <v>1442</v>
      </c>
      <c r="C102" s="345" t="s">
        <v>966</v>
      </c>
    </row>
    <row r="103" customFormat="false" ht="33.75" hidden="false" customHeight="true" outlineLevel="0" collapsed="false">
      <c r="A103" s="346" t="s">
        <v>15</v>
      </c>
      <c r="B103" s="347" t="s">
        <v>1899</v>
      </c>
      <c r="C103" s="348" t="s">
        <v>1900</v>
      </c>
    </row>
    <row r="104" customFormat="false" ht="15" hidden="false" customHeight="false" outlineLevel="0" collapsed="false">
      <c r="A104" s="346" t="s">
        <v>1021</v>
      </c>
      <c r="B104" s="347" t="s">
        <v>1355</v>
      </c>
      <c r="C104" s="348"/>
    </row>
    <row r="105" customFormat="false" ht="15.75" hidden="false" customHeight="false" outlineLevel="0" collapsed="false">
      <c r="A105" s="349" t="s">
        <v>1862</v>
      </c>
      <c r="B105" s="350" t="s">
        <v>33</v>
      </c>
      <c r="C105" s="348"/>
    </row>
    <row r="106" customFormat="false" ht="15" hidden="false" customHeight="false" outlineLevel="0" collapsed="false">
      <c r="A106" s="343" t="s">
        <v>13</v>
      </c>
      <c r="B106" s="344" t="s">
        <v>1901</v>
      </c>
      <c r="C106" s="345" t="s">
        <v>966</v>
      </c>
    </row>
    <row r="107" customFormat="false" ht="33.75" hidden="false" customHeight="true" outlineLevel="0" collapsed="false">
      <c r="A107" s="346" t="s">
        <v>15</v>
      </c>
      <c r="B107" s="347" t="s">
        <v>438</v>
      </c>
      <c r="C107" s="348" t="s">
        <v>1902</v>
      </c>
    </row>
    <row r="108" customFormat="false" ht="15" hidden="false" customHeight="false" outlineLevel="0" collapsed="false">
      <c r="A108" s="346" t="s">
        <v>1021</v>
      </c>
      <c r="B108" s="347" t="s">
        <v>1355</v>
      </c>
      <c r="C108" s="348"/>
    </row>
    <row r="109" customFormat="false" ht="15.75" hidden="false" customHeight="false" outlineLevel="0" collapsed="false">
      <c r="A109" s="349" t="s">
        <v>1862</v>
      </c>
      <c r="B109" s="350" t="s">
        <v>33</v>
      </c>
      <c r="C109" s="348"/>
    </row>
    <row r="110" customFormat="false" ht="15" hidden="false" customHeight="false" outlineLevel="0" collapsed="false">
      <c r="A110" s="353" t="s">
        <v>13</v>
      </c>
      <c r="B110" s="354" t="s">
        <v>440</v>
      </c>
      <c r="C110" s="355" t="s">
        <v>966</v>
      </c>
    </row>
    <row r="111" customFormat="false" ht="22.5" hidden="false" customHeight="true" outlineLevel="0" collapsed="false">
      <c r="A111" s="356" t="s">
        <v>15</v>
      </c>
      <c r="B111" s="357" t="s">
        <v>441</v>
      </c>
      <c r="C111" s="358" t="s">
        <v>1903</v>
      </c>
    </row>
    <row r="112" customFormat="false" ht="15" hidden="false" customHeight="false" outlineLevel="0" collapsed="false">
      <c r="A112" s="356" t="s">
        <v>1021</v>
      </c>
      <c r="B112" s="357" t="s">
        <v>1355</v>
      </c>
      <c r="C112" s="358"/>
    </row>
    <row r="113" customFormat="false" ht="15.75" hidden="false" customHeight="false" outlineLevel="0" collapsed="false">
      <c r="A113" s="359" t="s">
        <v>1862</v>
      </c>
      <c r="B113" s="360" t="s">
        <v>33</v>
      </c>
      <c r="C113" s="358"/>
    </row>
    <row r="114" customFormat="false" ht="15" hidden="false" customHeight="false" outlineLevel="0" collapsed="false">
      <c r="A114" s="343" t="s">
        <v>13</v>
      </c>
      <c r="B114" s="344" t="s">
        <v>443</v>
      </c>
      <c r="C114" s="345" t="s">
        <v>966</v>
      </c>
    </row>
    <row r="115" customFormat="false" ht="33.75" hidden="false" customHeight="true" outlineLevel="0" collapsed="false">
      <c r="A115" s="346" t="s">
        <v>15</v>
      </c>
      <c r="B115" s="347" t="s">
        <v>444</v>
      </c>
      <c r="C115" s="348" t="s">
        <v>1904</v>
      </c>
    </row>
    <row r="116" customFormat="false" ht="15" hidden="false" customHeight="false" outlineLevel="0" collapsed="false">
      <c r="A116" s="346" t="s">
        <v>1021</v>
      </c>
      <c r="B116" s="347" t="s">
        <v>1355</v>
      </c>
      <c r="C116" s="348"/>
    </row>
    <row r="117" customFormat="false" ht="15.75" hidden="false" customHeight="false" outlineLevel="0" collapsed="false">
      <c r="A117" s="349" t="s">
        <v>1862</v>
      </c>
      <c r="B117" s="350" t="s">
        <v>33</v>
      </c>
      <c r="C117" s="348"/>
    </row>
    <row r="118" customFormat="false" ht="15" hidden="false" customHeight="false" outlineLevel="0" collapsed="false">
      <c r="A118" s="353" t="s">
        <v>13</v>
      </c>
      <c r="B118" s="354" t="s">
        <v>446</v>
      </c>
      <c r="C118" s="355" t="s">
        <v>966</v>
      </c>
    </row>
    <row r="119" customFormat="false" ht="33.75" hidden="false" customHeight="true" outlineLevel="0" collapsed="false">
      <c r="A119" s="356" t="s">
        <v>15</v>
      </c>
      <c r="B119" s="357" t="s">
        <v>447</v>
      </c>
      <c r="C119" s="358" t="s">
        <v>1905</v>
      </c>
    </row>
    <row r="120" customFormat="false" ht="15" hidden="false" customHeight="false" outlineLevel="0" collapsed="false">
      <c r="A120" s="356" t="s">
        <v>1021</v>
      </c>
      <c r="B120" s="357" t="s">
        <v>1355</v>
      </c>
      <c r="C120" s="358"/>
    </row>
    <row r="121" customFormat="false" ht="15.75" hidden="false" customHeight="false" outlineLevel="0" collapsed="false">
      <c r="A121" s="359" t="s">
        <v>1862</v>
      </c>
      <c r="B121" s="360" t="s">
        <v>33</v>
      </c>
      <c r="C121" s="358"/>
    </row>
    <row r="122" customFormat="false" ht="15" hidden="false" customHeight="false" outlineLevel="0" collapsed="false">
      <c r="A122" s="353" t="s">
        <v>13</v>
      </c>
      <c r="B122" s="354" t="s">
        <v>467</v>
      </c>
      <c r="C122" s="355" t="s">
        <v>966</v>
      </c>
    </row>
    <row r="123" customFormat="false" ht="22.5" hidden="false" customHeight="true" outlineLevel="0" collapsed="false">
      <c r="A123" s="356" t="s">
        <v>15</v>
      </c>
      <c r="B123" s="357" t="s">
        <v>468</v>
      </c>
      <c r="C123" s="358" t="s">
        <v>1906</v>
      </c>
    </row>
    <row r="124" customFormat="false" ht="15" hidden="false" customHeight="false" outlineLevel="0" collapsed="false">
      <c r="A124" s="356" t="s">
        <v>1021</v>
      </c>
      <c r="B124" s="357" t="s">
        <v>1355</v>
      </c>
      <c r="C124" s="358"/>
    </row>
    <row r="125" customFormat="false" ht="15.75" hidden="false" customHeight="false" outlineLevel="0" collapsed="false">
      <c r="A125" s="359" t="s">
        <v>1862</v>
      </c>
      <c r="B125" s="360" t="s">
        <v>33</v>
      </c>
      <c r="C125" s="358"/>
    </row>
    <row r="126" customFormat="false" ht="15" hidden="false" customHeight="false" outlineLevel="0" collapsed="false">
      <c r="A126" s="343" t="s">
        <v>13</v>
      </c>
      <c r="B126" s="344" t="s">
        <v>470</v>
      </c>
      <c r="C126" s="345" t="s">
        <v>966</v>
      </c>
    </row>
    <row r="127" customFormat="false" ht="15" hidden="false" customHeight="true" outlineLevel="0" collapsed="false">
      <c r="A127" s="346" t="s">
        <v>15</v>
      </c>
      <c r="B127" s="347" t="s">
        <v>471</v>
      </c>
      <c r="C127" s="348" t="s">
        <v>1907</v>
      </c>
    </row>
    <row r="128" customFormat="false" ht="15" hidden="false" customHeight="false" outlineLevel="0" collapsed="false">
      <c r="A128" s="346" t="s">
        <v>1021</v>
      </c>
      <c r="B128" s="347" t="s">
        <v>1041</v>
      </c>
      <c r="C128" s="348"/>
    </row>
    <row r="129" customFormat="false" ht="15.75" hidden="false" customHeight="false" outlineLevel="0" collapsed="false">
      <c r="A129" s="349" t="s">
        <v>1862</v>
      </c>
      <c r="B129" s="350" t="s">
        <v>33</v>
      </c>
      <c r="C129" s="348"/>
    </row>
    <row r="130" customFormat="false" ht="15" hidden="false" customHeight="false" outlineLevel="0" collapsed="false">
      <c r="A130" s="343" t="s">
        <v>13</v>
      </c>
      <c r="B130" s="344" t="s">
        <v>1510</v>
      </c>
      <c r="C130" s="345" t="s">
        <v>966</v>
      </c>
    </row>
    <row r="131" customFormat="false" ht="22.5" hidden="false" customHeight="true" outlineLevel="0" collapsed="false">
      <c r="A131" s="346" t="s">
        <v>15</v>
      </c>
      <c r="B131" s="347" t="s">
        <v>489</v>
      </c>
      <c r="C131" s="348" t="s">
        <v>1908</v>
      </c>
    </row>
    <row r="132" customFormat="false" ht="15" hidden="false" customHeight="false" outlineLevel="0" collapsed="false">
      <c r="A132" s="346" t="s">
        <v>1021</v>
      </c>
      <c r="B132" s="347" t="s">
        <v>1355</v>
      </c>
      <c r="C132" s="348"/>
    </row>
    <row r="133" customFormat="false" ht="15.75" hidden="false" customHeight="false" outlineLevel="0" collapsed="false">
      <c r="A133" s="349" t="s">
        <v>1862</v>
      </c>
      <c r="B133" s="350" t="s">
        <v>33</v>
      </c>
      <c r="C133" s="348"/>
    </row>
    <row r="134" customFormat="false" ht="15" hidden="false" customHeight="false" outlineLevel="0" collapsed="false">
      <c r="A134" s="343" t="s">
        <v>13</v>
      </c>
      <c r="B134" s="344" t="s">
        <v>1518</v>
      </c>
      <c r="C134" s="345" t="s">
        <v>966</v>
      </c>
    </row>
    <row r="135" customFormat="false" ht="22.5" hidden="false" customHeight="true" outlineLevel="0" collapsed="false">
      <c r="A135" s="346" t="s">
        <v>15</v>
      </c>
      <c r="B135" s="347" t="s">
        <v>560</v>
      </c>
      <c r="C135" s="348" t="s">
        <v>1909</v>
      </c>
    </row>
    <row r="136" customFormat="false" ht="15" hidden="false" customHeight="false" outlineLevel="0" collapsed="false">
      <c r="A136" s="346" t="s">
        <v>1021</v>
      </c>
      <c r="B136" s="347" t="s">
        <v>1054</v>
      </c>
      <c r="C136" s="348"/>
    </row>
    <row r="137" customFormat="false" ht="15.75" hidden="false" customHeight="false" outlineLevel="0" collapsed="false">
      <c r="A137" s="349" t="s">
        <v>1862</v>
      </c>
      <c r="B137" s="350" t="s">
        <v>33</v>
      </c>
      <c r="C137" s="348"/>
    </row>
    <row r="138" customFormat="false" ht="15" hidden="false" customHeight="false" outlineLevel="0" collapsed="false">
      <c r="A138" s="343" t="s">
        <v>13</v>
      </c>
      <c r="B138" s="344" t="s">
        <v>1524</v>
      </c>
      <c r="C138" s="345" t="s">
        <v>966</v>
      </c>
    </row>
    <row r="139" customFormat="false" ht="33.75" hidden="false" customHeight="true" outlineLevel="0" collapsed="false">
      <c r="A139" s="346" t="s">
        <v>15</v>
      </c>
      <c r="B139" s="347" t="s">
        <v>581</v>
      </c>
      <c r="C139" s="348" t="s">
        <v>1910</v>
      </c>
    </row>
    <row r="140" customFormat="false" ht="15" hidden="false" customHeight="false" outlineLevel="0" collapsed="false">
      <c r="A140" s="346" t="s">
        <v>1021</v>
      </c>
      <c r="B140" s="347" t="s">
        <v>1054</v>
      </c>
      <c r="C140" s="348"/>
    </row>
    <row r="141" customFormat="false" ht="15.75" hidden="false" customHeight="false" outlineLevel="0" collapsed="false">
      <c r="A141" s="349" t="s">
        <v>1862</v>
      </c>
      <c r="B141" s="350" t="s">
        <v>33</v>
      </c>
      <c r="C141" s="348"/>
    </row>
    <row r="142" customFormat="false" ht="15" hidden="false" customHeight="false" outlineLevel="0" collapsed="false">
      <c r="A142" s="343" t="s">
        <v>13</v>
      </c>
      <c r="B142" s="344" t="s">
        <v>613</v>
      </c>
      <c r="C142" s="345" t="s">
        <v>966</v>
      </c>
    </row>
    <row r="143" customFormat="false" ht="22.5" hidden="false" customHeight="true" outlineLevel="0" collapsed="false">
      <c r="A143" s="356" t="s">
        <v>15</v>
      </c>
      <c r="B143" s="357" t="s">
        <v>1911</v>
      </c>
      <c r="C143" s="358" t="s">
        <v>1912</v>
      </c>
    </row>
    <row r="144" customFormat="false" ht="15" hidden="false" customHeight="false" outlineLevel="0" collapsed="false">
      <c r="A144" s="356" t="s">
        <v>1021</v>
      </c>
      <c r="B144" s="357" t="s">
        <v>1054</v>
      </c>
      <c r="C144" s="358"/>
    </row>
    <row r="145" customFormat="false" ht="15.75" hidden="false" customHeight="false" outlineLevel="0" collapsed="false">
      <c r="A145" s="359" t="s">
        <v>1862</v>
      </c>
      <c r="B145" s="360" t="s">
        <v>33</v>
      </c>
      <c r="C145" s="358"/>
    </row>
    <row r="146" customFormat="false" ht="15" hidden="false" customHeight="false" outlineLevel="0" collapsed="false">
      <c r="A146" s="353" t="s">
        <v>13</v>
      </c>
      <c r="B146" s="354" t="s">
        <v>856</v>
      </c>
      <c r="C146" s="355" t="s">
        <v>966</v>
      </c>
    </row>
    <row r="147" customFormat="false" ht="15" hidden="false" customHeight="false" outlineLevel="0" collapsed="false">
      <c r="A147" s="356" t="s">
        <v>15</v>
      </c>
      <c r="B147" s="357" t="s">
        <v>617</v>
      </c>
      <c r="C147" s="361" t="s">
        <v>1913</v>
      </c>
    </row>
    <row r="148" customFormat="false" ht="15" hidden="false" customHeight="false" outlineLevel="0" collapsed="false">
      <c r="A148" s="356" t="s">
        <v>1021</v>
      </c>
      <c r="B148" s="357" t="s">
        <v>1054</v>
      </c>
      <c r="C148" s="361"/>
    </row>
    <row r="149" customFormat="false" ht="15.75" hidden="false" customHeight="false" outlineLevel="0" collapsed="false">
      <c r="A149" s="359" t="s">
        <v>1862</v>
      </c>
      <c r="B149" s="360" t="s">
        <v>33</v>
      </c>
      <c r="C149" s="361"/>
    </row>
    <row r="150" customFormat="false" ht="15" hidden="false" customHeight="false" outlineLevel="0" collapsed="false">
      <c r="A150" s="362" t="s">
        <v>13</v>
      </c>
      <c r="B150" s="363" t="s">
        <v>619</v>
      </c>
      <c r="C150" s="364" t="s">
        <v>966</v>
      </c>
    </row>
    <row r="151" customFormat="false" ht="22.5" hidden="false" customHeight="true" outlineLevel="0" collapsed="false">
      <c r="A151" s="365" t="s">
        <v>15</v>
      </c>
      <c r="B151" s="366" t="s">
        <v>1914</v>
      </c>
      <c r="C151" s="351" t="s">
        <v>1915</v>
      </c>
    </row>
    <row r="152" customFormat="false" ht="15" hidden="false" customHeight="false" outlineLevel="0" collapsed="false">
      <c r="A152" s="365" t="s">
        <v>1021</v>
      </c>
      <c r="B152" s="366" t="s">
        <v>1054</v>
      </c>
      <c r="C152" s="351"/>
    </row>
    <row r="153" customFormat="false" ht="15.75" hidden="false" customHeight="false" outlineLevel="0" collapsed="false">
      <c r="A153" s="367" t="s">
        <v>1862</v>
      </c>
      <c r="B153" s="368" t="s">
        <v>33</v>
      </c>
      <c r="C153" s="351"/>
    </row>
    <row r="154" customFormat="false" ht="15" hidden="false" customHeight="false" outlineLevel="0" collapsed="false">
      <c r="A154" s="362" t="s">
        <v>13</v>
      </c>
      <c r="B154" s="363" t="s">
        <v>622</v>
      </c>
      <c r="C154" s="364" t="s">
        <v>966</v>
      </c>
    </row>
    <row r="155" customFormat="false" ht="22.5" hidden="false" customHeight="true" outlineLevel="0" collapsed="false">
      <c r="A155" s="365" t="s">
        <v>15</v>
      </c>
      <c r="B155" s="366" t="s">
        <v>623</v>
      </c>
      <c r="C155" s="348" t="s">
        <v>1916</v>
      </c>
    </row>
    <row r="156" customFormat="false" ht="15" hidden="false" customHeight="false" outlineLevel="0" collapsed="false">
      <c r="A156" s="365" t="s">
        <v>1021</v>
      </c>
      <c r="B156" s="366" t="s">
        <v>1054</v>
      </c>
      <c r="C156" s="348"/>
    </row>
    <row r="157" customFormat="false" ht="15.75" hidden="false" customHeight="false" outlineLevel="0" collapsed="false">
      <c r="A157" s="367" t="s">
        <v>1862</v>
      </c>
      <c r="B157" s="368" t="s">
        <v>33</v>
      </c>
      <c r="C157" s="348"/>
    </row>
    <row r="158" customFormat="false" ht="15" hidden="false" customHeight="false" outlineLevel="0" collapsed="false">
      <c r="A158" s="343" t="s">
        <v>13</v>
      </c>
      <c r="B158" s="344" t="s">
        <v>666</v>
      </c>
      <c r="C158" s="345" t="s">
        <v>966</v>
      </c>
    </row>
    <row r="159" customFormat="false" ht="15" hidden="false" customHeight="false" outlineLevel="0" collapsed="false">
      <c r="A159" s="346" t="s">
        <v>15</v>
      </c>
      <c r="B159" s="347" t="s">
        <v>667</v>
      </c>
      <c r="C159" s="369" t="s">
        <v>1917</v>
      </c>
    </row>
    <row r="160" customFormat="false" ht="15" hidden="false" customHeight="false" outlineLevel="0" collapsed="false">
      <c r="A160" s="346" t="s">
        <v>1021</v>
      </c>
      <c r="B160" s="347" t="s">
        <v>1054</v>
      </c>
      <c r="C160" s="369"/>
    </row>
    <row r="161" customFormat="false" ht="15.75" hidden="false" customHeight="false" outlineLevel="0" collapsed="false">
      <c r="A161" s="349" t="s">
        <v>1862</v>
      </c>
      <c r="B161" s="350" t="s">
        <v>33</v>
      </c>
      <c r="C161" s="369"/>
    </row>
    <row r="162" customFormat="false" ht="15" hidden="false" customHeight="false" outlineLevel="0" collapsed="false">
      <c r="A162" s="353" t="s">
        <v>13</v>
      </c>
      <c r="B162" s="354" t="s">
        <v>670</v>
      </c>
      <c r="C162" s="355" t="s">
        <v>966</v>
      </c>
    </row>
    <row r="163" customFormat="false" ht="15" hidden="false" customHeight="true" outlineLevel="0" collapsed="false">
      <c r="A163" s="356" t="s">
        <v>15</v>
      </c>
      <c r="B163" s="357" t="s">
        <v>671</v>
      </c>
      <c r="C163" s="358" t="s">
        <v>1918</v>
      </c>
    </row>
    <row r="164" customFormat="false" ht="15" hidden="false" customHeight="false" outlineLevel="0" collapsed="false">
      <c r="A164" s="356" t="s">
        <v>1021</v>
      </c>
      <c r="B164" s="357" t="s">
        <v>1054</v>
      </c>
      <c r="C164" s="358"/>
    </row>
    <row r="165" customFormat="false" ht="15.75" hidden="false" customHeight="false" outlineLevel="0" collapsed="false">
      <c r="A165" s="359" t="s">
        <v>1862</v>
      </c>
      <c r="B165" s="360" t="s">
        <v>100</v>
      </c>
      <c r="C165" s="358"/>
    </row>
    <row r="166" customFormat="false" ht="15" hidden="false" customHeight="false" outlineLevel="0" collapsed="false">
      <c r="A166" s="353" t="s">
        <v>13</v>
      </c>
      <c r="B166" s="354" t="s">
        <v>673</v>
      </c>
      <c r="C166" s="355" t="s">
        <v>966</v>
      </c>
    </row>
    <row r="167" customFormat="false" ht="15" hidden="false" customHeight="true" outlineLevel="0" collapsed="false">
      <c r="A167" s="356" t="s">
        <v>15</v>
      </c>
      <c r="B167" s="357" t="s">
        <v>674</v>
      </c>
      <c r="C167" s="358" t="s">
        <v>1919</v>
      </c>
    </row>
    <row r="168" customFormat="false" ht="15" hidden="false" customHeight="false" outlineLevel="0" collapsed="false">
      <c r="A168" s="356" t="s">
        <v>1021</v>
      </c>
      <c r="B168" s="357" t="s">
        <v>1631</v>
      </c>
      <c r="C168" s="358"/>
    </row>
    <row r="169" customFormat="false" ht="15.75" hidden="false" customHeight="false" outlineLevel="0" collapsed="false">
      <c r="A169" s="359" t="s">
        <v>1862</v>
      </c>
      <c r="B169" s="360" t="s">
        <v>33</v>
      </c>
      <c r="C169" s="358"/>
    </row>
    <row r="170" customFormat="false" ht="15" hidden="false" customHeight="false" outlineLevel="0" collapsed="false">
      <c r="A170" s="353" t="s">
        <v>13</v>
      </c>
      <c r="B170" s="354" t="s">
        <v>896</v>
      </c>
      <c r="C170" s="355" t="s">
        <v>966</v>
      </c>
    </row>
    <row r="171" customFormat="false" ht="22.5" hidden="false" customHeight="false" outlineLevel="0" collapsed="false">
      <c r="A171" s="356" t="s">
        <v>15</v>
      </c>
      <c r="B171" s="357" t="s">
        <v>677</v>
      </c>
      <c r="C171" s="361" t="s">
        <v>1920</v>
      </c>
    </row>
    <row r="172" customFormat="false" ht="15" hidden="false" customHeight="false" outlineLevel="0" collapsed="false">
      <c r="A172" s="356" t="s">
        <v>1021</v>
      </c>
      <c r="B172" s="357" t="s">
        <v>1054</v>
      </c>
      <c r="C172" s="361"/>
    </row>
    <row r="173" customFormat="false" ht="15.75" hidden="false" customHeight="false" outlineLevel="0" collapsed="false">
      <c r="A173" s="359" t="s">
        <v>1862</v>
      </c>
      <c r="B173" s="360" t="s">
        <v>33</v>
      </c>
      <c r="C173" s="361"/>
    </row>
    <row r="174" customFormat="false" ht="15" hidden="false" customHeight="false" outlineLevel="0" collapsed="false">
      <c r="A174" s="353" t="s">
        <v>13</v>
      </c>
      <c r="B174" s="354" t="s">
        <v>679</v>
      </c>
      <c r="C174" s="355" t="s">
        <v>966</v>
      </c>
    </row>
    <row r="175" customFormat="false" ht="15" hidden="false" customHeight="true" outlineLevel="0" collapsed="false">
      <c r="A175" s="346" t="s">
        <v>15</v>
      </c>
      <c r="B175" s="347" t="s">
        <v>680</v>
      </c>
      <c r="C175" s="348" t="s">
        <v>1921</v>
      </c>
    </row>
    <row r="176" customFormat="false" ht="15" hidden="false" customHeight="false" outlineLevel="0" collapsed="false">
      <c r="A176" s="346" t="s">
        <v>1021</v>
      </c>
      <c r="B176" s="347" t="s">
        <v>1631</v>
      </c>
      <c r="C176" s="348"/>
    </row>
    <row r="177" customFormat="false" ht="15.75" hidden="false" customHeight="false" outlineLevel="0" collapsed="false">
      <c r="A177" s="349" t="s">
        <v>1862</v>
      </c>
      <c r="B177" s="350" t="s">
        <v>33</v>
      </c>
      <c r="C177" s="348"/>
    </row>
    <row r="178" customFormat="false" ht="15" hidden="false" customHeight="false" outlineLevel="0" collapsed="false">
      <c r="A178" s="343" t="s">
        <v>13</v>
      </c>
      <c r="B178" s="344" t="s">
        <v>682</v>
      </c>
      <c r="C178" s="345" t="s">
        <v>966</v>
      </c>
    </row>
    <row r="179" customFormat="false" ht="15" hidden="false" customHeight="true" outlineLevel="0" collapsed="false">
      <c r="A179" s="346" t="s">
        <v>15</v>
      </c>
      <c r="B179" s="347" t="s">
        <v>683</v>
      </c>
      <c r="C179" s="348" t="s">
        <v>1922</v>
      </c>
    </row>
    <row r="180" customFormat="false" ht="15" hidden="false" customHeight="false" outlineLevel="0" collapsed="false">
      <c r="A180" s="346" t="s">
        <v>1021</v>
      </c>
      <c r="B180" s="347" t="s">
        <v>1631</v>
      </c>
      <c r="C180" s="348"/>
    </row>
    <row r="181" customFormat="false" ht="15.75" hidden="false" customHeight="false" outlineLevel="0" collapsed="false">
      <c r="A181" s="349" t="s">
        <v>1862</v>
      </c>
      <c r="B181" s="350" t="s">
        <v>33</v>
      </c>
      <c r="C181" s="348"/>
    </row>
    <row r="182" customFormat="false" ht="15" hidden="false" customHeight="false" outlineLevel="0" collapsed="false">
      <c r="A182" s="343" t="s">
        <v>13</v>
      </c>
      <c r="B182" s="344" t="s">
        <v>1923</v>
      </c>
      <c r="C182" s="345" t="s">
        <v>966</v>
      </c>
    </row>
    <row r="183" customFormat="false" ht="22.5" hidden="false" customHeight="false" outlineLevel="0" collapsed="false">
      <c r="A183" s="346" t="s">
        <v>15</v>
      </c>
      <c r="B183" s="347" t="s">
        <v>686</v>
      </c>
      <c r="C183" s="369" t="s">
        <v>1924</v>
      </c>
    </row>
    <row r="184" customFormat="false" ht="15" hidden="false" customHeight="false" outlineLevel="0" collapsed="false">
      <c r="A184" s="346" t="s">
        <v>1021</v>
      </c>
      <c r="B184" s="347" t="s">
        <v>1054</v>
      </c>
      <c r="C184" s="369"/>
    </row>
    <row r="185" customFormat="false" ht="15.75" hidden="false" customHeight="false" outlineLevel="0" collapsed="false">
      <c r="A185" s="349" t="s">
        <v>1862</v>
      </c>
      <c r="B185" s="350" t="s">
        <v>33</v>
      </c>
      <c r="C185" s="369"/>
    </row>
    <row r="186" customFormat="false" ht="15" hidden="false" customHeight="false" outlineLevel="0" collapsed="false">
      <c r="A186" s="343" t="s">
        <v>13</v>
      </c>
      <c r="B186" s="344" t="s">
        <v>688</v>
      </c>
      <c r="C186" s="345" t="s">
        <v>966</v>
      </c>
    </row>
    <row r="187" customFormat="false" ht="15" hidden="false" customHeight="true" outlineLevel="0" collapsed="false">
      <c r="A187" s="346" t="s">
        <v>15</v>
      </c>
      <c r="B187" s="347" t="s">
        <v>689</v>
      </c>
      <c r="C187" s="348" t="s">
        <v>1925</v>
      </c>
    </row>
    <row r="188" customFormat="false" ht="15" hidden="false" customHeight="false" outlineLevel="0" collapsed="false">
      <c r="A188" s="346" t="s">
        <v>1021</v>
      </c>
      <c r="B188" s="347" t="s">
        <v>1631</v>
      </c>
      <c r="C188" s="348"/>
    </row>
    <row r="189" customFormat="false" ht="15.75" hidden="false" customHeight="false" outlineLevel="0" collapsed="false">
      <c r="A189" s="349" t="s">
        <v>1862</v>
      </c>
      <c r="B189" s="350" t="s">
        <v>33</v>
      </c>
      <c r="C189" s="348"/>
    </row>
    <row r="190" customFormat="false" ht="15" hidden="false" customHeight="false" outlineLevel="0" collapsed="false">
      <c r="A190" s="343" t="s">
        <v>13</v>
      </c>
      <c r="B190" s="344" t="s">
        <v>691</v>
      </c>
      <c r="C190" s="345" t="s">
        <v>966</v>
      </c>
    </row>
    <row r="191" customFormat="false" ht="15" hidden="false" customHeight="true" outlineLevel="0" collapsed="false">
      <c r="A191" s="346" t="s">
        <v>15</v>
      </c>
      <c r="B191" s="347" t="s">
        <v>692</v>
      </c>
      <c r="C191" s="348" t="s">
        <v>1926</v>
      </c>
    </row>
    <row r="192" customFormat="false" ht="15" hidden="false" customHeight="false" outlineLevel="0" collapsed="false">
      <c r="A192" s="346" t="s">
        <v>1021</v>
      </c>
      <c r="B192" s="347" t="s">
        <v>1631</v>
      </c>
      <c r="C192" s="348"/>
    </row>
    <row r="193" customFormat="false" ht="15.75" hidden="false" customHeight="false" outlineLevel="0" collapsed="false">
      <c r="A193" s="349" t="s">
        <v>1862</v>
      </c>
      <c r="B193" s="350" t="s">
        <v>33</v>
      </c>
      <c r="C193" s="348"/>
    </row>
    <row r="194" customFormat="false" ht="15" hidden="false" customHeight="false" outlineLevel="0" collapsed="false">
      <c r="A194" s="343" t="s">
        <v>13</v>
      </c>
      <c r="B194" s="344" t="s">
        <v>694</v>
      </c>
      <c r="C194" s="345" t="s">
        <v>966</v>
      </c>
    </row>
    <row r="195" customFormat="false" ht="15" hidden="false" customHeight="false" outlineLevel="0" collapsed="false">
      <c r="A195" s="346" t="s">
        <v>15</v>
      </c>
      <c r="B195" s="347" t="s">
        <v>695</v>
      </c>
      <c r="C195" s="369" t="s">
        <v>1927</v>
      </c>
    </row>
    <row r="196" customFormat="false" ht="15" hidden="false" customHeight="false" outlineLevel="0" collapsed="false">
      <c r="A196" s="346" t="s">
        <v>1021</v>
      </c>
      <c r="B196" s="347" t="s">
        <v>1928</v>
      </c>
      <c r="C196" s="369"/>
    </row>
    <row r="197" customFormat="false" ht="15.75" hidden="false" customHeight="false" outlineLevel="0" collapsed="false">
      <c r="A197" s="349" t="s">
        <v>1862</v>
      </c>
      <c r="B197" s="350" t="s">
        <v>33</v>
      </c>
      <c r="C197" s="369"/>
    </row>
    <row r="198" customFormat="false" ht="15" hidden="false" customHeight="false" outlineLevel="0" collapsed="false">
      <c r="A198" s="353" t="s">
        <v>13</v>
      </c>
      <c r="B198" s="354" t="s">
        <v>1929</v>
      </c>
      <c r="C198" s="355" t="s">
        <v>966</v>
      </c>
    </row>
    <row r="199" customFormat="false" ht="15" hidden="false" customHeight="false" outlineLevel="0" collapsed="false">
      <c r="A199" s="356" t="s">
        <v>15</v>
      </c>
      <c r="B199" s="357" t="s">
        <v>698</v>
      </c>
      <c r="C199" s="361" t="s">
        <v>1930</v>
      </c>
    </row>
    <row r="200" customFormat="false" ht="15" hidden="false" customHeight="false" outlineLevel="0" collapsed="false">
      <c r="A200" s="356" t="s">
        <v>1021</v>
      </c>
      <c r="B200" s="357" t="s">
        <v>1054</v>
      </c>
      <c r="C200" s="361"/>
    </row>
    <row r="201" customFormat="false" ht="15.75" hidden="false" customHeight="false" outlineLevel="0" collapsed="false">
      <c r="A201" s="359" t="s">
        <v>1862</v>
      </c>
      <c r="B201" s="360" t="s">
        <v>33</v>
      </c>
      <c r="C201" s="361"/>
    </row>
    <row r="202" customFormat="false" ht="15" hidden="false" customHeight="false" outlineLevel="0" collapsed="false">
      <c r="A202" s="353" t="s">
        <v>13</v>
      </c>
      <c r="B202" s="354" t="s">
        <v>1931</v>
      </c>
      <c r="C202" s="355" t="s">
        <v>966</v>
      </c>
    </row>
    <row r="203" customFormat="false" ht="15" hidden="false" customHeight="false" outlineLevel="0" collapsed="false">
      <c r="A203" s="356" t="s">
        <v>15</v>
      </c>
      <c r="B203" s="357" t="s">
        <v>701</v>
      </c>
      <c r="C203" s="361" t="s">
        <v>1930</v>
      </c>
    </row>
    <row r="204" customFormat="false" ht="15" hidden="false" customHeight="false" outlineLevel="0" collapsed="false">
      <c r="A204" s="356" t="s">
        <v>1021</v>
      </c>
      <c r="B204" s="357" t="s">
        <v>1054</v>
      </c>
      <c r="C204" s="361"/>
    </row>
    <row r="205" customFormat="false" ht="15.75" hidden="false" customHeight="false" outlineLevel="0" collapsed="false">
      <c r="A205" s="359" t="s">
        <v>1862</v>
      </c>
      <c r="B205" s="360" t="s">
        <v>33</v>
      </c>
      <c r="C205" s="361"/>
    </row>
    <row r="206" customFormat="false" ht="15" hidden="false" customHeight="false" outlineLevel="0" collapsed="false">
      <c r="A206" s="343" t="s">
        <v>13</v>
      </c>
      <c r="B206" s="344" t="s">
        <v>1932</v>
      </c>
      <c r="C206" s="345" t="s">
        <v>966</v>
      </c>
    </row>
    <row r="207" customFormat="false" ht="22.5" hidden="false" customHeight="false" outlineLevel="0" collapsed="false">
      <c r="A207" s="346" t="s">
        <v>15</v>
      </c>
      <c r="B207" s="347" t="s">
        <v>707</v>
      </c>
      <c r="C207" s="369" t="s">
        <v>1933</v>
      </c>
    </row>
    <row r="208" customFormat="false" ht="15" hidden="false" customHeight="false" outlineLevel="0" collapsed="false">
      <c r="A208" s="346" t="s">
        <v>1021</v>
      </c>
      <c r="B208" s="347" t="s">
        <v>1054</v>
      </c>
      <c r="C208" s="369"/>
    </row>
    <row r="209" customFormat="false" ht="15.75" hidden="false" customHeight="false" outlineLevel="0" collapsed="false">
      <c r="A209" s="349" t="s">
        <v>1862</v>
      </c>
      <c r="B209" s="350" t="s">
        <v>33</v>
      </c>
      <c r="C209" s="369"/>
    </row>
    <row r="210" customFormat="false" ht="15" hidden="false" customHeight="false" outlineLevel="0" collapsed="false">
      <c r="A210" s="343" t="s">
        <v>13</v>
      </c>
      <c r="B210" s="344" t="s">
        <v>1934</v>
      </c>
      <c r="C210" s="345" t="s">
        <v>966</v>
      </c>
    </row>
    <row r="211" customFormat="false" ht="22.5" hidden="false" customHeight="false" outlineLevel="0" collapsed="false">
      <c r="A211" s="346" t="s">
        <v>15</v>
      </c>
      <c r="B211" s="347" t="s">
        <v>1935</v>
      </c>
      <c r="C211" s="369" t="s">
        <v>1936</v>
      </c>
    </row>
    <row r="212" customFormat="false" ht="15" hidden="false" customHeight="false" outlineLevel="0" collapsed="false">
      <c r="A212" s="346" t="s">
        <v>1021</v>
      </c>
      <c r="B212" s="347" t="s">
        <v>1054</v>
      </c>
      <c r="C212" s="369"/>
    </row>
    <row r="213" customFormat="false" ht="15.75" hidden="false" customHeight="false" outlineLevel="0" collapsed="false">
      <c r="A213" s="349" t="s">
        <v>1862</v>
      </c>
      <c r="B213" s="350" t="s">
        <v>33</v>
      </c>
      <c r="C213" s="369"/>
    </row>
    <row r="214" customFormat="false" ht="15" hidden="false" customHeight="false" outlineLevel="0" collapsed="false">
      <c r="A214" s="343" t="s">
        <v>13</v>
      </c>
      <c r="B214" s="344" t="s">
        <v>1750</v>
      </c>
      <c r="C214" s="345" t="s">
        <v>966</v>
      </c>
    </row>
    <row r="215" customFormat="false" ht="22.5" hidden="false" customHeight="true" outlineLevel="0" collapsed="false">
      <c r="A215" s="346" t="s">
        <v>15</v>
      </c>
      <c r="B215" s="347" t="s">
        <v>754</v>
      </c>
      <c r="C215" s="348" t="s">
        <v>1937</v>
      </c>
    </row>
    <row r="216" customFormat="false" ht="15" hidden="false" customHeight="false" outlineLevel="0" collapsed="false">
      <c r="A216" s="346" t="s">
        <v>1021</v>
      </c>
      <c r="B216" s="347" t="s">
        <v>1030</v>
      </c>
      <c r="C216" s="348"/>
    </row>
    <row r="217" customFormat="false" ht="15.75" hidden="false" customHeight="false" outlineLevel="0" collapsed="false">
      <c r="A217" s="349" t="s">
        <v>1862</v>
      </c>
      <c r="B217" s="350" t="s">
        <v>33</v>
      </c>
      <c r="C217" s="348"/>
    </row>
    <row r="218" customFormat="false" ht="15" hidden="false" customHeight="false" outlineLevel="0" collapsed="false">
      <c r="A218" s="343" t="s">
        <v>13</v>
      </c>
      <c r="B218" s="344" t="s">
        <v>1756</v>
      </c>
      <c r="C218" s="345" t="s">
        <v>966</v>
      </c>
    </row>
    <row r="219" customFormat="false" ht="33.75" hidden="false" customHeight="true" outlineLevel="0" collapsed="false">
      <c r="A219" s="346" t="s">
        <v>15</v>
      </c>
      <c r="B219" s="347" t="s">
        <v>761</v>
      </c>
      <c r="C219" s="348" t="s">
        <v>1938</v>
      </c>
    </row>
    <row r="220" customFormat="false" ht="15" hidden="false" customHeight="false" outlineLevel="0" collapsed="false">
      <c r="A220" s="346" t="s">
        <v>1021</v>
      </c>
      <c r="B220" s="347" t="s">
        <v>1030</v>
      </c>
      <c r="C220" s="348"/>
    </row>
    <row r="221" customFormat="false" ht="15.75" hidden="false" customHeight="false" outlineLevel="0" collapsed="false">
      <c r="A221" s="349" t="s">
        <v>1862</v>
      </c>
      <c r="B221" s="350" t="s">
        <v>33</v>
      </c>
      <c r="C221" s="348"/>
    </row>
    <row r="222" customFormat="false" ht="15" hidden="false" customHeight="false" outlineLevel="0" collapsed="false">
      <c r="A222" s="343" t="s">
        <v>13</v>
      </c>
      <c r="B222" s="344" t="s">
        <v>1939</v>
      </c>
      <c r="C222" s="345" t="s">
        <v>966</v>
      </c>
    </row>
    <row r="223" customFormat="false" ht="22.5" hidden="false" customHeight="true" outlineLevel="0" collapsed="false">
      <c r="A223" s="346" t="s">
        <v>15</v>
      </c>
      <c r="B223" s="347" t="s">
        <v>1940</v>
      </c>
      <c r="C223" s="348" t="s">
        <v>1941</v>
      </c>
    </row>
    <row r="224" customFormat="false" ht="15" hidden="false" customHeight="false" outlineLevel="0" collapsed="false">
      <c r="A224" s="346" t="s">
        <v>1021</v>
      </c>
      <c r="B224" s="347" t="s">
        <v>1054</v>
      </c>
      <c r="C224" s="348"/>
    </row>
    <row r="225" customFormat="false" ht="15.75" hidden="false" customHeight="false" outlineLevel="0" collapsed="false">
      <c r="A225" s="349" t="s">
        <v>1862</v>
      </c>
      <c r="B225" s="350" t="s">
        <v>33</v>
      </c>
      <c r="C225" s="348"/>
    </row>
    <row r="226" customFormat="false" ht="15" hidden="false" customHeight="false" outlineLevel="0" collapsed="false">
      <c r="A226" s="343" t="s">
        <v>13</v>
      </c>
      <c r="B226" s="344" t="s">
        <v>1774</v>
      </c>
      <c r="C226" s="345" t="s">
        <v>966</v>
      </c>
    </row>
    <row r="227" customFormat="false" ht="22.5" hidden="false" customHeight="true" outlineLevel="0" collapsed="false">
      <c r="A227" s="346" t="s">
        <v>15</v>
      </c>
      <c r="B227" s="347" t="s">
        <v>771</v>
      </c>
      <c r="C227" s="348" t="s">
        <v>1868</v>
      </c>
    </row>
    <row r="228" customFormat="false" ht="15" hidden="false" customHeight="false" outlineLevel="0" collapsed="false">
      <c r="A228" s="346" t="s">
        <v>1021</v>
      </c>
      <c r="B228" s="347" t="s">
        <v>1030</v>
      </c>
      <c r="C228" s="348"/>
    </row>
    <row r="229" customFormat="false" ht="15.75" hidden="false" customHeight="false" outlineLevel="0" collapsed="false">
      <c r="A229" s="349" t="s">
        <v>1862</v>
      </c>
      <c r="B229" s="350" t="s">
        <v>33</v>
      </c>
      <c r="C229" s="348"/>
    </row>
    <row r="230" customFormat="false" ht="15" hidden="false" customHeight="false" outlineLevel="0" collapsed="false">
      <c r="A230" s="343" t="s">
        <v>13</v>
      </c>
      <c r="B230" s="344" t="s">
        <v>1779</v>
      </c>
      <c r="C230" s="345" t="s">
        <v>966</v>
      </c>
    </row>
    <row r="231" customFormat="false" ht="22.5" hidden="false" customHeight="true" outlineLevel="0" collapsed="false">
      <c r="A231" s="346" t="s">
        <v>15</v>
      </c>
      <c r="B231" s="347" t="s">
        <v>774</v>
      </c>
      <c r="C231" s="348" t="s">
        <v>1868</v>
      </c>
    </row>
    <row r="232" customFormat="false" ht="15" hidden="false" customHeight="false" outlineLevel="0" collapsed="false">
      <c r="A232" s="346" t="s">
        <v>1021</v>
      </c>
      <c r="B232" s="347" t="s">
        <v>1030</v>
      </c>
      <c r="C232" s="348"/>
    </row>
    <row r="233" customFormat="false" ht="15.75" hidden="false" customHeight="false" outlineLevel="0" collapsed="false">
      <c r="A233" s="349" t="s">
        <v>1862</v>
      </c>
      <c r="B233" s="350" t="s">
        <v>33</v>
      </c>
      <c r="C233" s="348"/>
    </row>
    <row r="234" customFormat="false" ht="15" hidden="false" customHeight="false" outlineLevel="0" collapsed="false">
      <c r="A234" s="343" t="s">
        <v>13</v>
      </c>
      <c r="B234" s="344" t="s">
        <v>1788</v>
      </c>
      <c r="C234" s="345" t="s">
        <v>966</v>
      </c>
    </row>
    <row r="235" customFormat="false" ht="22.5" hidden="false" customHeight="true" outlineLevel="0" collapsed="false">
      <c r="A235" s="346" t="s">
        <v>15</v>
      </c>
      <c r="B235" s="347" t="s">
        <v>777</v>
      </c>
      <c r="C235" s="348" t="s">
        <v>1942</v>
      </c>
    </row>
    <row r="236" customFormat="false" ht="15" hidden="false" customHeight="false" outlineLevel="0" collapsed="false">
      <c r="A236" s="346" t="s">
        <v>1021</v>
      </c>
      <c r="B236" s="347" t="s">
        <v>1030</v>
      </c>
      <c r="C236" s="348"/>
    </row>
    <row r="237" customFormat="false" ht="15.75" hidden="false" customHeight="false" outlineLevel="0" collapsed="false">
      <c r="A237" s="349" t="s">
        <v>1862</v>
      </c>
      <c r="B237" s="350" t="s">
        <v>33</v>
      </c>
      <c r="C237" s="348"/>
    </row>
    <row r="238" customFormat="false" ht="15" hidden="false" customHeight="false" outlineLevel="0" collapsed="false">
      <c r="A238" s="343" t="s">
        <v>13</v>
      </c>
      <c r="B238" s="344" t="s">
        <v>1794</v>
      </c>
      <c r="C238" s="345" t="s">
        <v>966</v>
      </c>
    </row>
    <row r="239" customFormat="false" ht="22.5" hidden="false" customHeight="true" outlineLevel="0" collapsed="false">
      <c r="A239" s="346" t="s">
        <v>15</v>
      </c>
      <c r="B239" s="347" t="s">
        <v>786</v>
      </c>
      <c r="C239" s="348" t="s">
        <v>1894</v>
      </c>
    </row>
    <row r="240" customFormat="false" ht="15" hidden="false" customHeight="false" outlineLevel="0" collapsed="false">
      <c r="A240" s="346" t="s">
        <v>1021</v>
      </c>
      <c r="B240" s="347" t="s">
        <v>1030</v>
      </c>
      <c r="C240" s="348"/>
    </row>
    <row r="241" customFormat="false" ht="15.75" hidden="false" customHeight="false" outlineLevel="0" collapsed="false">
      <c r="A241" s="349" t="s">
        <v>1862</v>
      </c>
      <c r="B241" s="350" t="s">
        <v>1876</v>
      </c>
      <c r="C241" s="348"/>
    </row>
    <row r="242" customFormat="false" ht="15" hidden="false" customHeight="false" outlineLevel="0" collapsed="false">
      <c r="A242" s="343" t="s">
        <v>13</v>
      </c>
      <c r="B242" s="344" t="s">
        <v>1943</v>
      </c>
      <c r="C242" s="345" t="s">
        <v>966</v>
      </c>
    </row>
    <row r="243" customFormat="false" ht="15" hidden="false" customHeight="true" outlineLevel="0" collapsed="false">
      <c r="A243" s="346" t="s">
        <v>15</v>
      </c>
      <c r="B243" s="347" t="s">
        <v>790</v>
      </c>
      <c r="C243" s="348" t="s">
        <v>1944</v>
      </c>
    </row>
    <row r="244" customFormat="false" ht="15" hidden="false" customHeight="false" outlineLevel="0" collapsed="false">
      <c r="A244" s="346" t="s">
        <v>1021</v>
      </c>
      <c r="B244" s="347" t="s">
        <v>1355</v>
      </c>
      <c r="C244" s="348"/>
    </row>
    <row r="245" customFormat="false" ht="15.75" hidden="false" customHeight="false" outlineLevel="0" collapsed="false">
      <c r="A245" s="349" t="s">
        <v>1862</v>
      </c>
      <c r="B245" s="350" t="s">
        <v>95</v>
      </c>
      <c r="C245" s="348"/>
    </row>
    <row r="246" customFormat="false" ht="15" hidden="false" customHeight="false" outlineLevel="0" collapsed="false">
      <c r="A246" s="343" t="s">
        <v>13</v>
      </c>
      <c r="B246" s="344" t="s">
        <v>1822</v>
      </c>
      <c r="C246" s="345" t="s">
        <v>966</v>
      </c>
    </row>
    <row r="247" customFormat="false" ht="33.75" hidden="false" customHeight="true" outlineLevel="0" collapsed="false">
      <c r="A247" s="346" t="s">
        <v>15</v>
      </c>
      <c r="B247" s="347" t="s">
        <v>793</v>
      </c>
      <c r="C247" s="348" t="s">
        <v>1868</v>
      </c>
    </row>
    <row r="248" customFormat="false" ht="15" hidden="false" customHeight="false" outlineLevel="0" collapsed="false">
      <c r="A248" s="346" t="s">
        <v>1021</v>
      </c>
      <c r="B248" s="347" t="s">
        <v>1030</v>
      </c>
      <c r="C248" s="348"/>
    </row>
    <row r="249" customFormat="false" ht="15.75" hidden="false" customHeight="false" outlineLevel="0" collapsed="false">
      <c r="A249" s="349" t="s">
        <v>1862</v>
      </c>
      <c r="B249" s="350" t="s">
        <v>33</v>
      </c>
      <c r="C249" s="348"/>
    </row>
    <row r="250" customFormat="false" ht="15" hidden="false" customHeight="false" outlineLevel="0" collapsed="false">
      <c r="A250" s="343" t="s">
        <v>13</v>
      </c>
      <c r="B250" s="344" t="s">
        <v>1827</v>
      </c>
      <c r="C250" s="345" t="s">
        <v>966</v>
      </c>
    </row>
    <row r="251" customFormat="false" ht="33.75" hidden="false" customHeight="true" outlineLevel="0" collapsed="false">
      <c r="A251" s="346" t="s">
        <v>15</v>
      </c>
      <c r="B251" s="347" t="s">
        <v>796</v>
      </c>
      <c r="C251" s="348" t="s">
        <v>1945</v>
      </c>
    </row>
    <row r="252" customFormat="false" ht="15" hidden="false" customHeight="false" outlineLevel="0" collapsed="false">
      <c r="A252" s="346" t="s">
        <v>1021</v>
      </c>
      <c r="B252" s="347" t="s">
        <v>1030</v>
      </c>
      <c r="C252" s="348"/>
    </row>
    <row r="253" customFormat="false" ht="15.75" hidden="false" customHeight="false" outlineLevel="0" collapsed="false">
      <c r="A253" s="349" t="s">
        <v>1862</v>
      </c>
      <c r="B253" s="350" t="s">
        <v>33</v>
      </c>
      <c r="C253" s="348"/>
    </row>
    <row r="254" customFormat="false" ht="15" hidden="false" customHeight="false" outlineLevel="0" collapsed="false">
      <c r="A254" s="343" t="s">
        <v>13</v>
      </c>
      <c r="B254" s="344" t="s">
        <v>798</v>
      </c>
      <c r="C254" s="345" t="s">
        <v>966</v>
      </c>
    </row>
    <row r="255" customFormat="false" ht="33.75" hidden="false" customHeight="false" outlineLevel="0" collapsed="false">
      <c r="A255" s="346" t="s">
        <v>15</v>
      </c>
      <c r="B255" s="347" t="s">
        <v>799</v>
      </c>
      <c r="C255" s="369" t="s">
        <v>1946</v>
      </c>
    </row>
    <row r="256" customFormat="false" ht="15" hidden="false" customHeight="false" outlineLevel="0" collapsed="false">
      <c r="A256" s="346" t="s">
        <v>1021</v>
      </c>
      <c r="B256" s="347" t="s">
        <v>1631</v>
      </c>
      <c r="C256" s="369"/>
    </row>
    <row r="257" customFormat="false" ht="15.75" hidden="false" customHeight="false" outlineLevel="0" collapsed="false">
      <c r="A257" s="349" t="s">
        <v>1862</v>
      </c>
      <c r="B257" s="350" t="s">
        <v>100</v>
      </c>
      <c r="C257" s="369"/>
    </row>
    <row r="258" customFormat="false" ht="15" hidden="false" customHeight="false" outlineLevel="0" collapsed="false">
      <c r="A258" s="343" t="s">
        <v>13</v>
      </c>
      <c r="B258" s="344" t="s">
        <v>804</v>
      </c>
      <c r="C258" s="345" t="s">
        <v>966</v>
      </c>
    </row>
    <row r="259" customFormat="false" ht="22.5" hidden="false" customHeight="true" outlineLevel="0" collapsed="false">
      <c r="A259" s="346" t="s">
        <v>15</v>
      </c>
      <c r="B259" s="347" t="s">
        <v>805</v>
      </c>
      <c r="C259" s="348" t="s">
        <v>1947</v>
      </c>
    </row>
    <row r="260" customFormat="false" ht="15" hidden="false" customHeight="false" outlineLevel="0" collapsed="false">
      <c r="A260" s="346" t="s">
        <v>1021</v>
      </c>
      <c r="B260" s="347" t="s">
        <v>1839</v>
      </c>
      <c r="C260" s="348"/>
    </row>
    <row r="261" customFormat="false" ht="15.75" hidden="false" customHeight="false" outlineLevel="0" collapsed="false">
      <c r="A261" s="349" t="s">
        <v>1862</v>
      </c>
      <c r="B261" s="350" t="s">
        <v>1876</v>
      </c>
      <c r="C261" s="348"/>
    </row>
  </sheetData>
  <mergeCells count="66">
    <mergeCell ref="A1:C1"/>
    <mergeCell ref="C3:C5"/>
    <mergeCell ref="C7:C9"/>
    <mergeCell ref="C11:C13"/>
    <mergeCell ref="C15:C17"/>
    <mergeCell ref="C19:C21"/>
    <mergeCell ref="C23:C25"/>
    <mergeCell ref="C27:C29"/>
    <mergeCell ref="C31:C33"/>
    <mergeCell ref="C35:C37"/>
    <mergeCell ref="C39:C41"/>
    <mergeCell ref="C43:C45"/>
    <mergeCell ref="C47:C49"/>
    <mergeCell ref="C51:C53"/>
    <mergeCell ref="C55:C57"/>
    <mergeCell ref="C59:C61"/>
    <mergeCell ref="C63:C65"/>
    <mergeCell ref="C67:C69"/>
    <mergeCell ref="C71:C73"/>
    <mergeCell ref="C75:C77"/>
    <mergeCell ref="C79:C81"/>
    <mergeCell ref="C83:C85"/>
    <mergeCell ref="C87:C89"/>
    <mergeCell ref="C91:C93"/>
    <mergeCell ref="C95:C97"/>
    <mergeCell ref="C99:C101"/>
    <mergeCell ref="C103:C105"/>
    <mergeCell ref="C107:C109"/>
    <mergeCell ref="C111:C113"/>
    <mergeCell ref="C115:C117"/>
    <mergeCell ref="C119:C121"/>
    <mergeCell ref="C123:C125"/>
    <mergeCell ref="C127:C129"/>
    <mergeCell ref="C131:C133"/>
    <mergeCell ref="C135:C137"/>
    <mergeCell ref="C139:C141"/>
    <mergeCell ref="C143:C145"/>
    <mergeCell ref="C147:C149"/>
    <mergeCell ref="C151:C153"/>
    <mergeCell ref="C155:C157"/>
    <mergeCell ref="C159:C161"/>
    <mergeCell ref="C163:C165"/>
    <mergeCell ref="C167:C169"/>
    <mergeCell ref="C171:C173"/>
    <mergeCell ref="C175:C177"/>
    <mergeCell ref="C179:C181"/>
    <mergeCell ref="C183:C185"/>
    <mergeCell ref="C187:C189"/>
    <mergeCell ref="C191:C193"/>
    <mergeCell ref="C195:C197"/>
    <mergeCell ref="C199:C201"/>
    <mergeCell ref="C203:C205"/>
    <mergeCell ref="C207:C209"/>
    <mergeCell ref="C211:C213"/>
    <mergeCell ref="C215:C217"/>
    <mergeCell ref="C219:C221"/>
    <mergeCell ref="C223:C225"/>
    <mergeCell ref="C227:C229"/>
    <mergeCell ref="C231:C233"/>
    <mergeCell ref="C235:C237"/>
    <mergeCell ref="C239:C241"/>
    <mergeCell ref="C243:C245"/>
    <mergeCell ref="C247:C249"/>
    <mergeCell ref="C251:C253"/>
    <mergeCell ref="C255:C257"/>
    <mergeCell ref="C259:C261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2018-08-15T09:31:51Z</dcterms:created>
  <dc:creator>Emilly Borges Conceição</dc:creator>
  <dc:description/>
  <dc:language>pt-BR</dc:language>
  <cp:lastModifiedBy>Emilly Borges Conceição</cp:lastModifiedBy>
  <cp:lastPrinted>2018-08-21T21:25:02Z</cp:lastPrinted>
  <dcterms:modified xsi:type="dcterms:W3CDTF">2018-08-27T16:01:31Z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